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omments1.xml" ContentType="application/vnd.openxmlformats-officedocument.spreadsheetml.comments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231"/>
  <workbookPr/>
  <mc:AlternateContent xmlns:mc="http://schemas.openxmlformats.org/markup-compatibility/2006">
    <mc:Choice Requires="x15">
      <x15ac:absPath xmlns:x15ac="http://schemas.microsoft.com/office/spreadsheetml/2010/11/ac" url="C:\Users\ASUS\Documents\Boston University\Duration_of_Infectiousness\"/>
    </mc:Choice>
  </mc:AlternateContent>
  <xr:revisionPtr revIDLastSave="0" documentId="8_{0F6423B2-BCE5-4641-BD08-DBF3F360428B}" xr6:coauthVersionLast="45" xr6:coauthVersionMax="45" xr10:uidLastSave="{00000000-0000-0000-0000-000000000000}"/>
  <bookViews>
    <workbookView xWindow="-3588" yWindow="1440" windowWidth="7500" windowHeight="6000" tabRatio="866" firstSheet="10" activeTab="20" xr2:uid="{00000000-000D-0000-FFFF-FFFF00000000}"/>
  </bookViews>
  <sheets>
    <sheet name="Documentation" sheetId="18" r:id="rId1"/>
    <sheet name="Data dictionary" sheetId="2" r:id="rId2"/>
    <sheet name="1029_1055" sheetId="8" r:id="rId3"/>
    <sheet name="1029_1056" sheetId="9" r:id="rId4"/>
    <sheet name="48_1000_1029" sheetId="7" r:id="rId5"/>
    <sheet name="12" sheetId="6" r:id="rId6"/>
    <sheet name="12_2" sheetId="19" r:id="rId7"/>
    <sheet name="44" sheetId="1" r:id="rId8"/>
    <sheet name="45" sheetId="11" r:id="rId9"/>
    <sheet name="45_2" sheetId="22" r:id="rId10"/>
    <sheet name="5_1047" sheetId="14" r:id="rId11"/>
    <sheet name="63" sheetId="10" r:id="rId12"/>
    <sheet name="65" sheetId="12" r:id="rId13"/>
    <sheet name="67" sheetId="13" r:id="rId14"/>
    <sheet name="67_2" sheetId="23" r:id="rId15"/>
    <sheet name="75" sheetId="16" r:id="rId16"/>
    <sheet name="75_1035" sheetId="15" r:id="rId17"/>
    <sheet name="90_1016" sheetId="17" r:id="rId18"/>
    <sheet name="91" sheetId="3" r:id="rId19"/>
    <sheet name="93" sheetId="4" r:id="rId20"/>
    <sheet name="94" sheetId="5" r:id="rId2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B3" i="23" l="1"/>
  <c r="AB4" i="23"/>
  <c r="AB5" i="23"/>
  <c r="AB6" i="23"/>
  <c r="AB7" i="23"/>
  <c r="AB8" i="23"/>
  <c r="AB9" i="23"/>
  <c r="AB10" i="23"/>
  <c r="AB2" i="23"/>
  <c r="AB3" i="22" l="1"/>
  <c r="AB4" i="22"/>
  <c r="AB5" i="22"/>
  <c r="AB6" i="22"/>
  <c r="AB7" i="22"/>
  <c r="AB8" i="22"/>
  <c r="AB9" i="22"/>
  <c r="AB10" i="22"/>
  <c r="AB11" i="22"/>
  <c r="AB12" i="22"/>
  <c r="AB13" i="22"/>
  <c r="AB14" i="22"/>
  <c r="AB15" i="22"/>
  <c r="AB16" i="22"/>
  <c r="AB17" i="22"/>
  <c r="AB18" i="22"/>
  <c r="AB19" i="22"/>
  <c r="AB20" i="22"/>
  <c r="AB21" i="22"/>
  <c r="AB22" i="22"/>
  <c r="AB23" i="22"/>
  <c r="AB24" i="22"/>
  <c r="AB25" i="22"/>
  <c r="AB26" i="22"/>
  <c r="AB27" i="22"/>
  <c r="AB28" i="22"/>
  <c r="AB29" i="22"/>
  <c r="AB30" i="22"/>
  <c r="AB31" i="22"/>
  <c r="AB32" i="22"/>
  <c r="AB33" i="22"/>
  <c r="AB34" i="22"/>
  <c r="AB35" i="22"/>
  <c r="AB36" i="22"/>
  <c r="AB37" i="22"/>
  <c r="AB38" i="22"/>
  <c r="AB39" i="22"/>
  <c r="AB40" i="22"/>
  <c r="AB41" i="22"/>
  <c r="AB2" i="22"/>
  <c r="T3" i="7"/>
  <c r="T4" i="7"/>
  <c r="T5" i="7"/>
  <c r="T6" i="7"/>
  <c r="T7" i="7"/>
  <c r="T8" i="7"/>
  <c r="T9" i="7"/>
  <c r="T10" i="7"/>
  <c r="T11" i="7"/>
  <c r="T12" i="7"/>
  <c r="T13" i="7"/>
  <c r="T2" i="7"/>
  <c r="T3" i="9"/>
  <c r="T4" i="9"/>
  <c r="T5" i="9"/>
  <c r="T6" i="9"/>
  <c r="T7" i="9"/>
  <c r="T8" i="9"/>
  <c r="T9" i="9"/>
  <c r="T10" i="9"/>
  <c r="T11" i="9"/>
  <c r="T12" i="9"/>
  <c r="T2" i="9"/>
  <c r="W3" i="8"/>
  <c r="W4" i="8"/>
  <c r="W5" i="8"/>
  <c r="W6" i="8"/>
  <c r="W7" i="8"/>
  <c r="W8" i="8"/>
  <c r="W9" i="8"/>
  <c r="W10" i="8"/>
  <c r="W11" i="8"/>
  <c r="W12" i="8"/>
  <c r="W2" i="8"/>
  <c r="R5" i="23" l="1"/>
  <c r="R8" i="23"/>
  <c r="R2" i="23"/>
  <c r="L5" i="23"/>
  <c r="X16" i="22"/>
  <c r="R16" i="22" s="1"/>
  <c r="P16" i="22"/>
  <c r="P12" i="22"/>
  <c r="P37" i="22"/>
  <c r="P36" i="22"/>
  <c r="P32" i="22"/>
  <c r="O22" i="22"/>
  <c r="P22" i="22"/>
  <c r="O23" i="22"/>
  <c r="P23" i="22"/>
  <c r="O24" i="22"/>
  <c r="P24" i="22"/>
  <c r="O25" i="22"/>
  <c r="P25" i="22"/>
  <c r="O26" i="22"/>
  <c r="P26" i="22"/>
  <c r="O27" i="22"/>
  <c r="P27" i="22"/>
  <c r="O28" i="22"/>
  <c r="P28" i="22"/>
  <c r="O29" i="22"/>
  <c r="P29" i="22"/>
  <c r="O30" i="22"/>
  <c r="P30" i="22"/>
  <c r="O31" i="22"/>
  <c r="P31" i="22"/>
  <c r="O32" i="22"/>
  <c r="O33" i="22"/>
  <c r="P33" i="22"/>
  <c r="O34" i="22"/>
  <c r="P34" i="22"/>
  <c r="O35" i="22"/>
  <c r="P35" i="22"/>
  <c r="O36" i="22"/>
  <c r="O37" i="22"/>
  <c r="O38" i="22"/>
  <c r="P38" i="22"/>
  <c r="O39" i="22"/>
  <c r="P39" i="22"/>
  <c r="O40" i="22"/>
  <c r="P40" i="22"/>
  <c r="O41" i="22"/>
  <c r="P41" i="22"/>
  <c r="O3" i="22"/>
  <c r="P3" i="22"/>
  <c r="O4" i="22"/>
  <c r="P4" i="22"/>
  <c r="O5" i="22"/>
  <c r="P5" i="22"/>
  <c r="O6" i="22"/>
  <c r="P6" i="22"/>
  <c r="O7" i="22"/>
  <c r="P7" i="22"/>
  <c r="O8" i="22"/>
  <c r="P8" i="22"/>
  <c r="O9" i="22"/>
  <c r="P9" i="22"/>
  <c r="O10" i="22"/>
  <c r="P10" i="22"/>
  <c r="O11" i="22"/>
  <c r="P11" i="22"/>
  <c r="O12" i="22"/>
  <c r="O13" i="22"/>
  <c r="P13" i="22"/>
  <c r="O14" i="22"/>
  <c r="P14" i="22"/>
  <c r="O15" i="22"/>
  <c r="P15" i="22"/>
  <c r="O16" i="22"/>
  <c r="O17" i="22"/>
  <c r="P17" i="22"/>
  <c r="O18" i="22"/>
  <c r="P18" i="22"/>
  <c r="O19" i="22"/>
  <c r="P19" i="22"/>
  <c r="O20" i="22"/>
  <c r="P20" i="22"/>
  <c r="O21" i="22"/>
  <c r="P21" i="22"/>
  <c r="P2" i="22"/>
  <c r="O2" i="22"/>
  <c r="L32" i="22"/>
  <c r="R2" i="22"/>
  <c r="R3" i="22"/>
  <c r="R4" i="22"/>
  <c r="R5" i="22"/>
  <c r="R6" i="22"/>
  <c r="R7" i="22"/>
  <c r="R8" i="22"/>
  <c r="R9" i="22"/>
  <c r="R10" i="22"/>
  <c r="R11" i="22"/>
  <c r="R12" i="22"/>
  <c r="R13" i="22"/>
  <c r="R14" i="22"/>
  <c r="R15" i="22"/>
  <c r="R18" i="22"/>
  <c r="R19" i="22"/>
  <c r="R20" i="22"/>
  <c r="R21" i="22"/>
  <c r="R22" i="22"/>
  <c r="R23" i="22"/>
  <c r="R24" i="22"/>
  <c r="R25" i="22"/>
  <c r="R26" i="22"/>
  <c r="R27" i="22"/>
  <c r="R28" i="22"/>
  <c r="R29" i="22"/>
  <c r="R30" i="22"/>
  <c r="R31" i="22"/>
  <c r="R32" i="22"/>
  <c r="R33" i="22"/>
  <c r="R34" i="22"/>
  <c r="R35" i="22"/>
  <c r="R36" i="22"/>
  <c r="R37" i="22"/>
  <c r="R38" i="22"/>
  <c r="R39" i="22"/>
  <c r="R40" i="22"/>
  <c r="R41" i="22"/>
  <c r="R17" i="22" l="1"/>
  <c r="K5" i="23"/>
  <c r="S10" i="23"/>
  <c r="S9" i="23"/>
  <c r="S7" i="23"/>
  <c r="S6" i="23"/>
  <c r="S4" i="23"/>
  <c r="S3" i="23"/>
  <c r="M10" i="23"/>
  <c r="M9" i="23"/>
  <c r="M8" i="23"/>
  <c r="M7" i="23"/>
  <c r="M6" i="23"/>
  <c r="M5" i="23"/>
  <c r="M4" i="23"/>
  <c r="M3" i="23"/>
  <c r="M2" i="23"/>
  <c r="L8" i="23"/>
  <c r="L2" i="23"/>
  <c r="T2" i="16"/>
  <c r="M23" i="22"/>
  <c r="M24" i="22"/>
  <c r="M25" i="22"/>
  <c r="M26" i="22"/>
  <c r="M27" i="22"/>
  <c r="M28" i="22"/>
  <c r="M29" i="22"/>
  <c r="M30" i="22"/>
  <c r="M31" i="22"/>
  <c r="M32" i="22"/>
  <c r="M33" i="22"/>
  <c r="M34" i="22"/>
  <c r="M35" i="22"/>
  <c r="M36" i="22"/>
  <c r="M37" i="22"/>
  <c r="M38" i="22"/>
  <c r="M39" i="22"/>
  <c r="M40" i="22"/>
  <c r="M41" i="22"/>
  <c r="L24" i="22"/>
  <c r="L25" i="22"/>
  <c r="L26" i="22"/>
  <c r="L27" i="22"/>
  <c r="L28" i="22"/>
  <c r="L29" i="22"/>
  <c r="L30" i="22"/>
  <c r="L31" i="22"/>
  <c r="L33" i="22"/>
  <c r="L34" i="22"/>
  <c r="L35" i="22"/>
  <c r="L36" i="22"/>
  <c r="L37" i="22"/>
  <c r="L38" i="22"/>
  <c r="L39" i="22"/>
  <c r="L40" i="22"/>
  <c r="L41" i="22"/>
  <c r="L23" i="22"/>
  <c r="L22" i="22"/>
  <c r="M22" i="22"/>
  <c r="K22" i="22"/>
  <c r="M3" i="22"/>
  <c r="M4" i="22"/>
  <c r="M5" i="22"/>
  <c r="M6" i="22"/>
  <c r="M7" i="22"/>
  <c r="M8" i="22"/>
  <c r="M9" i="22"/>
  <c r="M10" i="22"/>
  <c r="M11" i="22"/>
  <c r="M12" i="22"/>
  <c r="M13" i="22"/>
  <c r="M14" i="22"/>
  <c r="M15" i="22"/>
  <c r="M16" i="22"/>
  <c r="M17" i="22"/>
  <c r="M18" i="22"/>
  <c r="M19" i="22"/>
  <c r="M20" i="22"/>
  <c r="M21" i="22"/>
  <c r="L4" i="22"/>
  <c r="L5" i="22"/>
  <c r="L6" i="22"/>
  <c r="L7" i="22"/>
  <c r="L8" i="22"/>
  <c r="L9" i="22"/>
  <c r="L10" i="22"/>
  <c r="L11" i="22"/>
  <c r="L12" i="22"/>
  <c r="L13" i="22"/>
  <c r="L14" i="22"/>
  <c r="L15" i="22"/>
  <c r="L16" i="22"/>
  <c r="L17" i="22"/>
  <c r="L18" i="22"/>
  <c r="L19" i="22"/>
  <c r="L20" i="22"/>
  <c r="L21" i="22"/>
  <c r="L3" i="22"/>
  <c r="M2" i="22"/>
  <c r="L2" i="22"/>
  <c r="K2" i="22"/>
  <c r="K3" i="22" s="1"/>
  <c r="K4" i="22" s="1"/>
  <c r="K3" i="8"/>
  <c r="K4" i="8"/>
  <c r="K5" i="8"/>
  <c r="K6" i="8"/>
  <c r="K7" i="8"/>
  <c r="K8" i="8"/>
  <c r="K9" i="8"/>
  <c r="K10" i="8"/>
  <c r="K11" i="8"/>
  <c r="K12" i="8"/>
  <c r="K2" i="8"/>
  <c r="R3" i="8"/>
  <c r="R4" i="8"/>
  <c r="R5" i="8"/>
  <c r="R6" i="8"/>
  <c r="R7" i="8"/>
  <c r="R8" i="8"/>
  <c r="R9" i="8"/>
  <c r="R10" i="8"/>
  <c r="R11" i="8"/>
  <c r="R12" i="8"/>
  <c r="R2" i="8"/>
  <c r="Q3" i="9"/>
  <c r="Q4" i="9"/>
  <c r="Q5" i="9"/>
  <c r="Q6" i="9"/>
  <c r="Q7" i="9"/>
  <c r="Q8" i="9"/>
  <c r="Q9" i="9"/>
  <c r="Q10" i="9"/>
  <c r="Q11" i="9"/>
  <c r="Q12" i="9"/>
  <c r="Q2" i="9"/>
  <c r="K5" i="22" l="1"/>
  <c r="K2" i="23"/>
  <c r="X2" i="23" s="1"/>
  <c r="K8" i="23"/>
  <c r="X8" i="23" s="1"/>
  <c r="X3" i="23"/>
  <c r="Y31" i="22"/>
  <c r="Y3" i="22"/>
  <c r="Y39" i="22"/>
  <c r="K6" i="22"/>
  <c r="K7" i="22" s="1"/>
  <c r="K8" i="22" s="1"/>
  <c r="K9" i="22" s="1"/>
  <c r="K10" i="22" s="1"/>
  <c r="K11" i="22" s="1"/>
  <c r="K12" i="22" s="1"/>
  <c r="K13" i="22" s="1"/>
  <c r="K14" i="22" s="1"/>
  <c r="K15" i="22" s="1"/>
  <c r="K16" i="22" s="1"/>
  <c r="K17" i="22" s="1"/>
  <c r="K18" i="22" s="1"/>
  <c r="K19" i="22" s="1"/>
  <c r="K20" i="22" s="1"/>
  <c r="K21" i="22" s="1"/>
  <c r="Y14" i="22"/>
  <c r="Y6" i="22"/>
  <c r="Y41" i="22"/>
  <c r="Y40" i="22"/>
  <c r="Y32" i="22"/>
  <c r="Y24" i="22"/>
  <c r="Y34" i="22"/>
  <c r="Y26" i="22"/>
  <c r="Y33" i="22"/>
  <c r="Y18" i="22"/>
  <c r="Y10" i="22"/>
  <c r="Y25" i="22"/>
  <c r="K23" i="22"/>
  <c r="Y13" i="22"/>
  <c r="Y20" i="22"/>
  <c r="Y12" i="22"/>
  <c r="Y29" i="22"/>
  <c r="Y19" i="22"/>
  <c r="Y11" i="22"/>
  <c r="Y22" i="22"/>
  <c r="Z22" i="22" s="1"/>
  <c r="Y36" i="22"/>
  <c r="Y28" i="22"/>
  <c r="Y23" i="22"/>
  <c r="Z23" i="22" s="1"/>
  <c r="Y21" i="22"/>
  <c r="Y4" i="22"/>
  <c r="Y37" i="22"/>
  <c r="Y9" i="22"/>
  <c r="Y7" i="22"/>
  <c r="Y17" i="22"/>
  <c r="Y15" i="22"/>
  <c r="Y16" i="22"/>
  <c r="Y8" i="22"/>
  <c r="Y35" i="22"/>
  <c r="Y27" i="22"/>
  <c r="Y2" i="22"/>
  <c r="Z2" i="22" s="1"/>
  <c r="Y5" i="22"/>
  <c r="Y38" i="22"/>
  <c r="Y30" i="22"/>
  <c r="K24" i="22"/>
  <c r="S10" i="13"/>
  <c r="S7" i="13"/>
  <c r="S6" i="13"/>
  <c r="Q3" i="13"/>
  <c r="S4" i="13" s="1"/>
  <c r="Q4" i="13"/>
  <c r="Q5" i="13"/>
  <c r="Q6" i="13"/>
  <c r="Q7" i="13"/>
  <c r="Q8" i="13"/>
  <c r="S9" i="13" s="1"/>
  <c r="Q9" i="13"/>
  <c r="Q10" i="13"/>
  <c r="Q2" i="13"/>
  <c r="S3" i="13" s="1"/>
  <c r="X9" i="23" l="1"/>
  <c r="Y9" i="23"/>
  <c r="L9" i="23"/>
  <c r="Z9" i="23"/>
  <c r="Z3" i="22"/>
  <c r="K25" i="22"/>
  <c r="Z24" i="22"/>
  <c r="K3" i="19"/>
  <c r="K4" i="19" s="1"/>
  <c r="N4" i="19"/>
  <c r="N3" i="19"/>
  <c r="K9" i="23" l="1"/>
  <c r="X10" i="23" s="1"/>
  <c r="R9" i="23"/>
  <c r="Z4" i="22"/>
  <c r="K26" i="22"/>
  <c r="Z25" i="22"/>
  <c r="Z5" i="22"/>
  <c r="Q3" i="16"/>
  <c r="Q4" i="16"/>
  <c r="Q5" i="16"/>
  <c r="Q6" i="16"/>
  <c r="Q7" i="16"/>
  <c r="Q8" i="16"/>
  <c r="Q9" i="16"/>
  <c r="Q10" i="16"/>
  <c r="Q11" i="16"/>
  <c r="Q12" i="16"/>
  <c r="Q13" i="16"/>
  <c r="Q14" i="16"/>
  <c r="Q15" i="16"/>
  <c r="Q16" i="16"/>
  <c r="Q17" i="16"/>
  <c r="Q18" i="16"/>
  <c r="Q19" i="16"/>
  <c r="Q20" i="16"/>
  <c r="Q21" i="16"/>
  <c r="Q22" i="16"/>
  <c r="Q23" i="16"/>
  <c r="Q24" i="16"/>
  <c r="Q25" i="16"/>
  <c r="Q26" i="16"/>
  <c r="Q27" i="16"/>
  <c r="Q28" i="16"/>
  <c r="Q29" i="16"/>
  <c r="Q30" i="16"/>
  <c r="Q31" i="16"/>
  <c r="Q32" i="16"/>
  <c r="Q33" i="16"/>
  <c r="Q34" i="16"/>
  <c r="Q35" i="16"/>
  <c r="Q36" i="16"/>
  <c r="Q37" i="16"/>
  <c r="Q38" i="16"/>
  <c r="Q39" i="16"/>
  <c r="Q40" i="16"/>
  <c r="Q41" i="16"/>
  <c r="Q42" i="16"/>
  <c r="Q43" i="16"/>
  <c r="Q44" i="16"/>
  <c r="Q45" i="16"/>
  <c r="Q46" i="16"/>
  <c r="Q47" i="16"/>
  <c r="Q48" i="16"/>
  <c r="Q49" i="16"/>
  <c r="Q50" i="16"/>
  <c r="Q51" i="16"/>
  <c r="Q52" i="16"/>
  <c r="Q53" i="16"/>
  <c r="Q54" i="16"/>
  <c r="Q55" i="16"/>
  <c r="Q56" i="16"/>
  <c r="Q57" i="16"/>
  <c r="Q58" i="16"/>
  <c r="Q59" i="16"/>
  <c r="Q60" i="16"/>
  <c r="Q61" i="16"/>
  <c r="Q62" i="16"/>
  <c r="Q2" i="16"/>
  <c r="Y10" i="23" l="1"/>
  <c r="R10" i="23" s="1"/>
  <c r="L10" i="23"/>
  <c r="Z10" i="23"/>
  <c r="K27" i="22"/>
  <c r="Z26" i="22"/>
  <c r="Z6" i="22"/>
  <c r="H17" i="15"/>
  <c r="G17" i="15"/>
  <c r="H16" i="15"/>
  <c r="G16" i="15"/>
  <c r="H15" i="15"/>
  <c r="G15" i="15"/>
  <c r="H14" i="15"/>
  <c r="H13" i="15"/>
  <c r="G13" i="15"/>
  <c r="H12" i="15"/>
  <c r="G12" i="15"/>
  <c r="H11" i="15"/>
  <c r="G11" i="15"/>
  <c r="H10" i="15"/>
  <c r="H9" i="15"/>
  <c r="G9" i="15"/>
  <c r="H8" i="15"/>
  <c r="G8" i="15"/>
  <c r="H7" i="15"/>
  <c r="G7" i="15"/>
  <c r="H6" i="15"/>
  <c r="G3" i="15"/>
  <c r="H2" i="15"/>
  <c r="H5" i="15"/>
  <c r="G5" i="15"/>
  <c r="H4" i="15"/>
  <c r="H3" i="15"/>
  <c r="G4" i="15"/>
  <c r="Q12" i="1"/>
  <c r="Q11" i="1"/>
  <c r="Q10" i="1"/>
  <c r="Q9" i="1"/>
  <c r="Q8" i="1"/>
  <c r="Q7" i="1"/>
  <c r="Q6" i="1"/>
  <c r="Q5" i="1"/>
  <c r="Q4" i="1"/>
  <c r="Q3" i="1"/>
  <c r="Q2" i="1"/>
  <c r="K10" i="23" l="1"/>
  <c r="Z7" i="22"/>
  <c r="K28" i="22"/>
  <c r="Z27" i="22"/>
  <c r="S2" i="16"/>
  <c r="S53" i="16"/>
  <c r="T53" i="16" s="1"/>
  <c r="S54" i="16"/>
  <c r="T54" i="16" s="1"/>
  <c r="S55" i="16"/>
  <c r="T55" i="16" s="1"/>
  <c r="S56" i="16"/>
  <c r="T56" i="16" s="1"/>
  <c r="S57" i="16"/>
  <c r="T57" i="16" s="1"/>
  <c r="S58" i="16"/>
  <c r="T58" i="16" s="1"/>
  <c r="S59" i="16"/>
  <c r="T59" i="16" s="1"/>
  <c r="S60" i="16"/>
  <c r="T60" i="16" s="1"/>
  <c r="S61" i="16"/>
  <c r="T61" i="16" s="1"/>
  <c r="S62" i="16"/>
  <c r="T62" i="16" s="1"/>
  <c r="K29" i="22" l="1"/>
  <c r="Z28" i="22"/>
  <c r="Z8" i="22"/>
  <c r="S52" i="16"/>
  <c r="T52" i="16" s="1"/>
  <c r="S51" i="16"/>
  <c r="T51" i="16" s="1"/>
  <c r="S50" i="16"/>
  <c r="T50" i="16" s="1"/>
  <c r="S49" i="16"/>
  <c r="T49" i="16" s="1"/>
  <c r="S48" i="16"/>
  <c r="T48" i="16" s="1"/>
  <c r="S47" i="16"/>
  <c r="T47" i="16" s="1"/>
  <c r="S46" i="16"/>
  <c r="T46" i="16" s="1"/>
  <c r="S45" i="16"/>
  <c r="T45" i="16" s="1"/>
  <c r="S44" i="16"/>
  <c r="T44" i="16" s="1"/>
  <c r="S43" i="16"/>
  <c r="T43" i="16" s="1"/>
  <c r="S42" i="16"/>
  <c r="T42" i="16" s="1"/>
  <c r="S41" i="16"/>
  <c r="T41" i="16" s="1"/>
  <c r="S40" i="16"/>
  <c r="T40" i="16" s="1"/>
  <c r="S39" i="16"/>
  <c r="T39" i="16" s="1"/>
  <c r="S38" i="16"/>
  <c r="T38" i="16" s="1"/>
  <c r="S37" i="16"/>
  <c r="T37" i="16" s="1"/>
  <c r="S36" i="16"/>
  <c r="T36" i="16" s="1"/>
  <c r="S35" i="16"/>
  <c r="T35" i="16" s="1"/>
  <c r="S34" i="16"/>
  <c r="T34" i="16" s="1"/>
  <c r="S33" i="16"/>
  <c r="T33" i="16" s="1"/>
  <c r="S32" i="16"/>
  <c r="T32" i="16" s="1"/>
  <c r="S31" i="16"/>
  <c r="T31" i="16" s="1"/>
  <c r="S30" i="16"/>
  <c r="T30" i="16" s="1"/>
  <c r="S29" i="16"/>
  <c r="T29" i="16" s="1"/>
  <c r="S28" i="16"/>
  <c r="T28" i="16" s="1"/>
  <c r="S27" i="16"/>
  <c r="T27" i="16" s="1"/>
  <c r="S26" i="16"/>
  <c r="T26" i="16" s="1"/>
  <c r="S25" i="16"/>
  <c r="T25" i="16" s="1"/>
  <c r="S24" i="16"/>
  <c r="T24" i="16" s="1"/>
  <c r="S23" i="16"/>
  <c r="T23" i="16" s="1"/>
  <c r="S22" i="16"/>
  <c r="T22" i="16" s="1"/>
  <c r="S21" i="16"/>
  <c r="T21" i="16" s="1"/>
  <c r="S20" i="16"/>
  <c r="T20" i="16" s="1"/>
  <c r="S19" i="16"/>
  <c r="T19" i="16" s="1"/>
  <c r="S18" i="16"/>
  <c r="T18" i="16" s="1"/>
  <c r="S17" i="16"/>
  <c r="T17" i="16" s="1"/>
  <c r="S16" i="16"/>
  <c r="T16" i="16" s="1"/>
  <c r="S15" i="16"/>
  <c r="T15" i="16" s="1"/>
  <c r="S14" i="16"/>
  <c r="T14" i="16" s="1"/>
  <c r="S13" i="16"/>
  <c r="T13" i="16" s="1"/>
  <c r="S12" i="16"/>
  <c r="T12" i="16" s="1"/>
  <c r="S11" i="16"/>
  <c r="T11" i="16" s="1"/>
  <c r="S10" i="16"/>
  <c r="T10" i="16" s="1"/>
  <c r="S9" i="16"/>
  <c r="T9" i="16" s="1"/>
  <c r="S8" i="16"/>
  <c r="T8" i="16" s="1"/>
  <c r="S7" i="16"/>
  <c r="T7" i="16" s="1"/>
  <c r="S6" i="16"/>
  <c r="T6" i="16" s="1"/>
  <c r="S5" i="16"/>
  <c r="T5" i="16" s="1"/>
  <c r="S4" i="16"/>
  <c r="T4" i="16" s="1"/>
  <c r="S3" i="16"/>
  <c r="T3" i="16" s="1"/>
  <c r="K30" i="22" l="1"/>
  <c r="Z29" i="22"/>
  <c r="Z9" i="22"/>
  <c r="Z10" i="22" l="1"/>
  <c r="K31" i="22"/>
  <c r="Z30" i="22"/>
  <c r="Z11" i="22" l="1"/>
  <c r="K32" i="22"/>
  <c r="Z31" i="22"/>
  <c r="K33" i="22" l="1"/>
  <c r="Z32" i="22"/>
  <c r="Z12" i="22"/>
  <c r="Z13" i="22" l="1"/>
  <c r="K34" i="22"/>
  <c r="Z33" i="22"/>
  <c r="K35" i="22" l="1"/>
  <c r="Z34" i="22"/>
  <c r="Z14" i="22"/>
  <c r="K36" i="22" l="1"/>
  <c r="Z35" i="22"/>
  <c r="Z15" i="22"/>
  <c r="Z16" i="22" l="1"/>
  <c r="K37" i="22"/>
  <c r="Z36" i="22"/>
  <c r="K38" i="22" l="1"/>
  <c r="Z37" i="22"/>
  <c r="Z17" i="22"/>
  <c r="Z18" i="22" l="1"/>
  <c r="K39" i="22"/>
  <c r="Z38" i="22"/>
  <c r="K40" i="22" l="1"/>
  <c r="Z39" i="22"/>
  <c r="Z19" i="22"/>
  <c r="Z21" i="22" l="1"/>
  <c r="Z20" i="22"/>
  <c r="K41" i="22"/>
  <c r="Z41" i="22" s="1"/>
  <c r="Z40" i="22"/>
  <c r="Z3" i="23" l="1"/>
  <c r="Y3" i="23" l="1"/>
  <c r="R3" i="23" s="1"/>
  <c r="L3" i="23"/>
  <c r="X5" i="23"/>
  <c r="K3" i="23" l="1"/>
  <c r="X4" i="23" s="1"/>
  <c r="X6" i="23"/>
  <c r="L6" i="23" s="1"/>
  <c r="L4" i="23" l="1"/>
  <c r="Y4" i="23"/>
  <c r="Z4" i="23"/>
  <c r="R4" i="23"/>
  <c r="K4" i="23" s="1"/>
  <c r="Y6" i="23"/>
  <c r="Z6" i="23"/>
  <c r="R6" i="23" l="1"/>
  <c r="K6" i="23" s="1"/>
  <c r="X7" i="23" s="1"/>
  <c r="Z7" i="23" s="1"/>
  <c r="L7" i="23"/>
  <c r="Y7" i="23" l="1"/>
  <c r="R7" i="23" s="1"/>
  <c r="K7" i="2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Rodriguez, Carly, Alicia</author>
  </authors>
  <commentList>
    <comment ref="H6" authorId="0" shapeId="0" xr:uid="{00000000-0006-0000-0B00-000001000000}">
      <text>
        <r>
          <rPr>
            <b/>
            <sz val="9"/>
            <color indexed="81"/>
            <rFont val="Tahoma"/>
            <family val="2"/>
          </rPr>
          <t>Rodriguez, Carly, Alicia:</t>
        </r>
        <r>
          <rPr>
            <sz val="9"/>
            <color indexed="81"/>
            <rFont val="Tahoma"/>
            <family val="2"/>
          </rPr>
          <t xml:space="preserve">
The text indicates the sanatorium was open for more than 9 years"</t>
        </r>
      </text>
    </comment>
    <comment ref="H11" authorId="0" shapeId="0" xr:uid="{00000000-0006-0000-0B00-000002000000}">
      <text>
        <r>
          <rPr>
            <b/>
            <sz val="9"/>
            <color indexed="81"/>
            <rFont val="Tahoma"/>
            <family val="2"/>
          </rPr>
          <t>Rodriguez, Carly, Alicia:</t>
        </r>
        <r>
          <rPr>
            <sz val="9"/>
            <color indexed="81"/>
            <rFont val="Tahoma"/>
            <family val="2"/>
          </rPr>
          <t xml:space="preserve">
The text indicates the sanatorium was open for more than 9 years"</t>
        </r>
      </text>
    </comment>
    <comment ref="H16" authorId="0" shapeId="0" xr:uid="{00000000-0006-0000-0B00-000003000000}">
      <text>
        <r>
          <rPr>
            <b/>
            <sz val="9"/>
            <color indexed="81"/>
            <rFont val="Tahoma"/>
            <family val="2"/>
          </rPr>
          <t>Rodriguez, Carly, Alicia:</t>
        </r>
        <r>
          <rPr>
            <sz val="9"/>
            <color indexed="81"/>
            <rFont val="Tahoma"/>
            <family val="2"/>
          </rPr>
          <t xml:space="preserve">
The text indicates the sanatorium was open for more than 9 years"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Rodriguez, Carly, Alicia</author>
  </authors>
  <commentList>
    <comment ref="H2" authorId="0" shapeId="0" xr:uid="{00000000-0006-0000-1300-000001000000}">
      <text>
        <r>
          <rPr>
            <b/>
            <sz val="9"/>
            <color indexed="81"/>
            <rFont val="Tahoma"/>
            <family val="2"/>
          </rPr>
          <t>Rodriguez, Carly, Alicia:</t>
        </r>
        <r>
          <rPr>
            <sz val="9"/>
            <color indexed="81"/>
            <rFont val="Tahoma"/>
            <family val="2"/>
          </rPr>
          <t xml:space="preserve">
The title of this paper is "Follow up information on 1747 tuberculosis patients one to seven years after discharge from a sanatorium"</t>
        </r>
      </text>
    </comment>
  </commentList>
</comments>
</file>

<file path=xl/sharedStrings.xml><?xml version="1.0" encoding="utf-8"?>
<sst xmlns="http://schemas.openxmlformats.org/spreadsheetml/2006/main" count="1944" uniqueCount="223">
  <si>
    <t>paper_id</t>
  </si>
  <si>
    <t>data_type</t>
  </si>
  <si>
    <t>stratified_var</t>
  </si>
  <si>
    <t>variable name</t>
  </si>
  <si>
    <t>variable label</t>
  </si>
  <si>
    <t>description</t>
  </si>
  <si>
    <t>Paper ID</t>
  </si>
  <si>
    <t>Identifier, original data source</t>
  </si>
  <si>
    <t>c1a</t>
  </si>
  <si>
    <t>n</t>
  </si>
  <si>
    <t>c1b</t>
  </si>
  <si>
    <t>c1a_plus_b</t>
  </si>
  <si>
    <t>c2</t>
  </si>
  <si>
    <t>c3</t>
  </si>
  <si>
    <t>c2_plus_c3</t>
  </si>
  <si>
    <t>l</t>
  </si>
  <si>
    <t>interval_avg</t>
  </si>
  <si>
    <t>Stratification variable</t>
  </si>
  <si>
    <t>N lost to follow up</t>
  </si>
  <si>
    <t>No</t>
  </si>
  <si>
    <t>proportion</t>
  </si>
  <si>
    <t>Minimal disease</t>
  </si>
  <si>
    <t>Moderately advanced disease</t>
  </si>
  <si>
    <t>Far advanced disease</t>
  </si>
  <si>
    <t>48_1000_1029</t>
  </si>
  <si>
    <t>1029_1055</t>
  </si>
  <si>
    <t>1029_1056</t>
  </si>
  <si>
    <t>time-to</t>
  </si>
  <si>
    <t>5_1047</t>
  </si>
  <si>
    <t>interval_start</t>
  </si>
  <si>
    <t>Exit</t>
  </si>
  <si>
    <t>0 </t>
  </si>
  <si>
    <t>Stage I</t>
  </si>
  <si>
    <t>Stage II</t>
  </si>
  <si>
    <t>Stage III</t>
  </si>
  <si>
    <t>90_1016</t>
  </si>
  <si>
    <t>Yes</t>
  </si>
  <si>
    <t xml:space="preserve">   proportion</t>
  </si>
  <si>
    <t xml:space="preserve">   time-to</t>
  </si>
  <si>
    <t>Entry</t>
  </si>
  <si>
    <t>Notification/diagnosis</t>
  </si>
  <si>
    <t>Unknown</t>
  </si>
  <si>
    <t xml:space="preserve">    Entry</t>
  </si>
  <si>
    <t xml:space="preserve">    Exit</t>
  </si>
  <si>
    <t xml:space="preserve">    Notification/diagnosis</t>
  </si>
  <si>
    <t xml:space="preserve">    Unknown</t>
  </si>
  <si>
    <t>75_1035</t>
  </si>
  <si>
    <t>Data type</t>
  </si>
  <si>
    <t>Type of survival data presented</t>
  </si>
  <si>
    <t>Can be interpreted as life table data with censoring and previous outcomes considered</t>
  </si>
  <si>
    <t>Variable data are being stratified by, where "No" = not stratified (whole cohort is represented)</t>
  </si>
  <si>
    <t>When does follow-up time begin?</t>
  </si>
  <si>
    <t>Sanatorium or hospital entry</t>
  </si>
  <si>
    <t>Santatorium or hospital exit</t>
  </si>
  <si>
    <t>Notification or diagnosis (in population-based cohorts)</t>
  </si>
  <si>
    <t>N at specified interval (denominator)</t>
  </si>
  <si>
    <t>N dying of TB</t>
  </si>
  <si>
    <t>N dying oof cause other than TB</t>
  </si>
  <si>
    <t>N dying, total</t>
  </si>
  <si>
    <t>N self-cured, see descriptive dataset for study-specific definitions</t>
  </si>
  <si>
    <t>N with chronis TB, see descriptive data for study-specific definitions</t>
  </si>
  <si>
    <t>N alive (sum of self-cured and chronic)</t>
  </si>
  <si>
    <t>N at risk</t>
  </si>
  <si>
    <t>N died of TB</t>
  </si>
  <si>
    <t>N died of other cause</t>
  </si>
  <si>
    <t>N died of all causes</t>
  </si>
  <si>
    <t>N self-cured</t>
  </si>
  <si>
    <t>N with chronic TB</t>
  </si>
  <si>
    <t>Proportion with specified outcome at interval, does not consider censoring at times before specified interval</t>
  </si>
  <si>
    <t>N alive</t>
  </si>
  <si>
    <t>ncheck</t>
  </si>
  <si>
    <t>correct</t>
  </si>
  <si>
    <t>Edit date</t>
  </si>
  <si>
    <t>ID</t>
  </si>
  <si>
    <t>Description</t>
  </si>
  <si>
    <t>Person</t>
  </si>
  <si>
    <t>CAR</t>
  </si>
  <si>
    <t>Revise data due to abstraction error</t>
  </si>
  <si>
    <t>Interval start (years)</t>
  </si>
  <si>
    <t>Interval average (years)</t>
  </si>
  <si>
    <t>Interval end (years)</t>
  </si>
  <si>
    <t>Interval start, specified in years</t>
  </si>
  <si>
    <t>Interval end, specified in years</t>
  </si>
  <si>
    <t>all</t>
  </si>
  <si>
    <t>start_type</t>
  </si>
  <si>
    <t>Since data were already corrected for interval to represent interval start, change start_type = Entry</t>
  </si>
  <si>
    <t>interval_l</t>
  </si>
  <si>
    <t>interval_r</t>
  </si>
  <si>
    <t>cohort_id</t>
  </si>
  <si>
    <t>Cohort ID</t>
  </si>
  <si>
    <t>Cohort ID, differentiates cohorts within the same dataset</t>
  </si>
  <si>
    <t>1029_1055_1</t>
  </si>
  <si>
    <t>interval_avg_yesno</t>
  </si>
  <si>
    <t>1029_1056_1</t>
  </si>
  <si>
    <t>12_1</t>
  </si>
  <si>
    <t>12_2</t>
  </si>
  <si>
    <t>12_3</t>
  </si>
  <si>
    <t>12_4</t>
  </si>
  <si>
    <t>12_5</t>
  </si>
  <si>
    <t>12_6</t>
  </si>
  <si>
    <t>44_1</t>
  </si>
  <si>
    <t>45_1</t>
  </si>
  <si>
    <t>45_2</t>
  </si>
  <si>
    <t>5_1047_1</t>
  </si>
  <si>
    <t>63_1</t>
  </si>
  <si>
    <t>63_2</t>
  </si>
  <si>
    <t>63_3</t>
  </si>
  <si>
    <t>63_4</t>
  </si>
  <si>
    <t>63_5</t>
  </si>
  <si>
    <t>63_6</t>
  </si>
  <si>
    <t>63_7</t>
  </si>
  <si>
    <t>63_8</t>
  </si>
  <si>
    <t>63_9</t>
  </si>
  <si>
    <t>63_10</t>
  </si>
  <si>
    <t>63_11</t>
  </si>
  <si>
    <t>63_12</t>
  </si>
  <si>
    <t>63_13</t>
  </si>
  <si>
    <t>63_14</t>
  </si>
  <si>
    <t>63_15</t>
  </si>
  <si>
    <t>65_1</t>
  </si>
  <si>
    <t>67_1</t>
  </si>
  <si>
    <t>67_2</t>
  </si>
  <si>
    <t>67_3</t>
  </si>
  <si>
    <t>75_1</t>
  </si>
  <si>
    <t>75_2</t>
  </si>
  <si>
    <t>75_3</t>
  </si>
  <si>
    <t>75_4</t>
  </si>
  <si>
    <t>75_1035_1</t>
  </si>
  <si>
    <t>75_1035_2</t>
  </si>
  <si>
    <t>75_1035_3</t>
  </si>
  <si>
    <t>75_1035_4</t>
  </si>
  <si>
    <t>75_1035_5</t>
  </si>
  <si>
    <t>75_1035_6</t>
  </si>
  <si>
    <t>75_1035_7</t>
  </si>
  <si>
    <t>75_1035_8</t>
  </si>
  <si>
    <t>75_1035_9</t>
  </si>
  <si>
    <t>75_1035_10</t>
  </si>
  <si>
    <t>75_1035_11</t>
  </si>
  <si>
    <t>75_1035_12</t>
  </si>
  <si>
    <t>75_1035_13</t>
  </si>
  <si>
    <t>75_1035_14</t>
  </si>
  <si>
    <t>75_1035_15</t>
  </si>
  <si>
    <t>75_1035_16</t>
  </si>
  <si>
    <t>90_1016_1</t>
  </si>
  <si>
    <t>91_1</t>
  </si>
  <si>
    <t>91_2</t>
  </si>
  <si>
    <t>91_3</t>
  </si>
  <si>
    <t>91_4</t>
  </si>
  <si>
    <t>91_5</t>
  </si>
  <si>
    <t>91_6</t>
  </si>
  <si>
    <t>91_7</t>
  </si>
  <si>
    <t>91_8</t>
  </si>
  <si>
    <t>91_9</t>
  </si>
  <si>
    <t>91_10</t>
  </si>
  <si>
    <t>91_11</t>
  </si>
  <si>
    <t>91_12</t>
  </si>
  <si>
    <t>93_1</t>
  </si>
  <si>
    <t>93_2</t>
  </si>
  <si>
    <t>93_3</t>
  </si>
  <si>
    <t>94_1</t>
  </si>
  <si>
    <t>Added columns for cohort_id, interval_l, interval_r per SL edits</t>
  </si>
  <si>
    <t>Added snips of original data sources for easier reference as we clean up and interpret original data for analysis</t>
  </si>
  <si>
    <t>Cohort 12_2-12_4 from Figure 3</t>
  </si>
  <si>
    <t>Cohort 12_5-12_6 from Table 10</t>
  </si>
  <si>
    <t>Cohort 12_1 from text, also coincides with data in Fig 2 but it is hard to match up continuity, possibly due to the relapse issue (?)</t>
  </si>
  <si>
    <t>*The setup here is a bit different than the first tab (no gap between c2_plus_c3) and same as the previous</t>
  </si>
  <si>
    <t>*Need to make sure the three papers are extracted consistently</t>
  </si>
  <si>
    <t>*Filled in c2_plus_c3 as n minus those who died or were lost</t>
  </si>
  <si>
    <t>Checked to ensure c2_plus_c3. Still needs discussion.</t>
  </si>
  <si>
    <t>Interval average, specified in years (was previously var = interval)</t>
  </si>
  <si>
    <t>c2_plus_c3_old</t>
  </si>
  <si>
    <t>SVL</t>
  </si>
  <si>
    <t>Copied data from interval_avg into interval_l or interval_r as appropriate so all studies have both columns</t>
  </si>
  <si>
    <t>Created column c2_plus_c3_old capturing the old information from c2_plus_c3 and updated that column to exclude l and thus be consistent with the other papers</t>
  </si>
  <si>
    <t>c1a_plus_b_old</t>
  </si>
  <si>
    <t>c1a_old</t>
  </si>
  <si>
    <t>c1b_old</t>
  </si>
  <si>
    <t>l_old</t>
  </si>
  <si>
    <t>*Life table version of 12</t>
  </si>
  <si>
    <t>*Original c2_plus_c3 matches new next row n so this table is set up to be used like the others</t>
  </si>
  <si>
    <t>Added tab 12_2 with lifetable-like version of data</t>
  </si>
  <si>
    <t>Added tab 45_2 with lifetable-like version of data</t>
  </si>
  <si>
    <t>48_1000_1029_1</t>
  </si>
  <si>
    <t>*Changed to No</t>
  </si>
  <si>
    <t>Changed interval_avg_yesno to "No"</t>
  </si>
  <si>
    <t>Corrected row 35 c2_plus_c3_old from 91 to 92</t>
  </si>
  <si>
    <t>Corrected row 47 c1a from 36 to 38; however, something is incorrect in the paper</t>
  </si>
  <si>
    <t>Added data for all intervals 1-20, as opposed to 5, 10, 15, 20 yrs</t>
  </si>
  <si>
    <t>TB plus I (early)</t>
  </si>
  <si>
    <t>TB plus II (intermediate)</t>
  </si>
  <si>
    <t>TB plus III (advanced)</t>
  </si>
  <si>
    <t>Incipient disease</t>
  </si>
  <si>
    <t>Change stratification variable descriptor from “Minimal disease” to “Incipient disease”</t>
  </si>
  <si>
    <t>Change stratification variable descriptors from “Stage I” to “TB plus I (early); “Stage II” to “TB plus II (intermediate)”; “Stage III” to TB plus III (advanced)”</t>
  </si>
  <si>
    <t>lost</t>
  </si>
  <si>
    <t>incomplete</t>
  </si>
  <si>
    <t>n_old</t>
  </si>
  <si>
    <t>incomplete = these patients were alive and traced to the previous anniversery but had too short a follow-up to maintain the specified anniversery (censored at left endpoint)</t>
  </si>
  <si>
    <t>lost = number lost since previous anniversery (censored at left endpoint)</t>
  </si>
  <si>
    <t>n_old = total column from table 3 (sum of c1a, c1b, c2, c3, lost)</t>
  </si>
  <si>
    <t>n = new total that adds incomplete to n_old</t>
  </si>
  <si>
    <t>l = sum of lost and incomplete</t>
  </si>
  <si>
    <t>Changed l column to combine "Lost" and "Incomplete" from Table 3 and updated n column to include "Incomplete"; added notes to sheet</t>
  </si>
  <si>
    <t>Added tab 45_2_new with lifetable-like version of new yearly data; has some inconsistencies</t>
  </si>
  <si>
    <t>l_correction</t>
  </si>
  <si>
    <t>*Take from c3 because it should decrease based on the figure</t>
  </si>
  <si>
    <t>*Take from c3 because it creates the more gradual decrease shown in the figure</t>
  </si>
  <si>
    <t>*Add to lost because the figure shows a continual decrease</t>
  </si>
  <si>
    <t>p_lost</t>
  </si>
  <si>
    <t>c1a_lost</t>
  </si>
  <si>
    <t>c1b_lost</t>
  </si>
  <si>
    <t>*Death counts are not strictly cummulative because people who are censored (l) in each time point are removed from death count</t>
  </si>
  <si>
    <t>admin_censored</t>
  </si>
  <si>
    <t>c1a_lost = estimate of the number of people who died from TB in the previous time point who were administratively censored (should be added to total deaths)</t>
  </si>
  <si>
    <t>c1b_lost = estimate of the number of people who died from other causes in the previous time point who were administratively censored (should be added to total deaths)</t>
  </si>
  <si>
    <t>admin_censored = number of people who could not be followed to the next time point (difference in original sample sizes)</t>
  </si>
  <si>
    <t>p_lost = proportion of those in the previous time that were censored between time points</t>
  </si>
  <si>
    <t>Fixed the inconsistancies in 45_2_new and renamed it 45_2 removing the previous version of that tab; added notes to sheet</t>
  </si>
  <si>
    <t>Imputed cumulative deaths and added new columns which were part of this process; added notes to sheet</t>
  </si>
  <si>
    <t>c2_old</t>
  </si>
  <si>
    <t>c3_old</t>
  </si>
  <si>
    <t>Added sanatorium column to be 1 if the study is a sanatorium or hospital-based cohort and 0 otherwise</t>
  </si>
  <si>
    <t>sanatorium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</si>
</sst>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theme="0" tint="-0.14999847407452621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2" borderId="0" applyNumberFormat="0" applyBorder="0" applyAlignment="0" applyProtection="0"/>
  </cellStyleXfs>
  <cellXfs count="22">
    <xf numFmtId="0" fontId="0" fillId="0" borderId="0" xfId="0"/>
    <xf numFmtId="0" fontId="0" fillId="0" borderId="1" xfId="0" applyBorder="1"/>
    <xf numFmtId="0" fontId="0" fillId="0" borderId="0" xfId="0" applyAlignment="1">
      <alignment horizontal="right"/>
    </xf>
    <xf numFmtId="0" fontId="0" fillId="0" borderId="0" xfId="0" applyFill="1"/>
    <xf numFmtId="0" fontId="1" fillId="0" borderId="0" xfId="0" applyFont="1"/>
    <xf numFmtId="0" fontId="0" fillId="0" borderId="0" xfId="0" applyFont="1"/>
    <xf numFmtId="0" fontId="0" fillId="0" borderId="0" xfId="0" applyBorder="1"/>
    <xf numFmtId="0" fontId="0" fillId="0" borderId="0" xfId="0" applyAlignment="1"/>
    <xf numFmtId="0" fontId="0" fillId="0" borderId="0" xfId="0" applyAlignment="1">
      <alignment wrapText="1"/>
    </xf>
    <xf numFmtId="0" fontId="4" fillId="0" borderId="0" xfId="0" applyFont="1"/>
    <xf numFmtId="0" fontId="3" fillId="0" borderId="0" xfId="0" applyFont="1"/>
    <xf numFmtId="0" fontId="1" fillId="0" borderId="0" xfId="0" applyFont="1" applyAlignment="1"/>
    <xf numFmtId="0" fontId="0" fillId="0" borderId="0" xfId="0" applyAlignment="1">
      <alignment horizontal="left" vertical="top"/>
    </xf>
    <xf numFmtId="0" fontId="0" fillId="0" borderId="0" xfId="0" applyNumberFormat="1" applyAlignment="1">
      <alignment horizontal="left" vertical="top"/>
    </xf>
    <xf numFmtId="0" fontId="2" fillId="2" borderId="2" xfId="1" applyBorder="1" applyAlignment="1">
      <alignment horizontal="left" vertical="top"/>
    </xf>
    <xf numFmtId="0" fontId="2" fillId="2" borderId="2" xfId="1" applyBorder="1" applyAlignment="1">
      <alignment wrapText="1"/>
    </xf>
    <xf numFmtId="0" fontId="4" fillId="3" borderId="2" xfId="0" applyFont="1" applyFill="1" applyBorder="1" applyAlignment="1">
      <alignment horizontal="left" vertical="top"/>
    </xf>
    <xf numFmtId="0" fontId="4" fillId="3" borderId="2" xfId="0" applyFont="1" applyFill="1" applyBorder="1" applyAlignment="1">
      <alignment wrapText="1"/>
    </xf>
    <xf numFmtId="14" fontId="2" fillId="2" borderId="2" xfId="1" applyNumberFormat="1" applyBorder="1" applyAlignment="1">
      <alignment horizontal="left" vertical="top"/>
    </xf>
    <xf numFmtId="1" fontId="0" fillId="0" borderId="0" xfId="0" applyNumberFormat="1"/>
    <xf numFmtId="1" fontId="0" fillId="0" borderId="0" xfId="0" applyNumberFormat="1" applyFill="1"/>
    <xf numFmtId="0" fontId="2" fillId="2" borderId="2" xfId="1" applyNumberFormat="1" applyBorder="1" applyAlignment="1">
      <alignment horizontal="left" vertical="top"/>
    </xf>
  </cellXfs>
  <cellStyles count="2">
    <cellStyle name="Good" xfId="1" builtinId="26"/>
    <cellStyle name="Normal" xfId="0" builtinId="0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643863</xdr:colOff>
      <xdr:row>20</xdr:row>
      <xdr:rowOff>124186</xdr:rowOff>
    </xdr:from>
    <xdr:to>
      <xdr:col>17</xdr:col>
      <xdr:colOff>193523</xdr:colOff>
      <xdr:row>49</xdr:row>
      <xdr:rowOff>166611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955348" y="2546501"/>
          <a:ext cx="5444158" cy="8067127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163285</xdr:colOff>
      <xdr:row>4</xdr:row>
      <xdr:rowOff>163285</xdr:rowOff>
    </xdr:from>
    <xdr:to>
      <xdr:col>7</xdr:col>
      <xdr:colOff>254971</xdr:colOff>
      <xdr:row>25</xdr:row>
      <xdr:rowOff>110277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285" y="914399"/>
          <a:ext cx="2834886" cy="3833192"/>
        </a:xfrm>
        <a:prstGeom prst="rect">
          <a:avLst/>
        </a:prstGeom>
      </xdr:spPr>
    </xdr:pic>
    <xdr:clientData/>
  </xdr:twoCellAnchor>
  <xdr:twoCellAnchor editAs="oneCell">
    <xdr:from>
      <xdr:col>9</xdr:col>
      <xdr:colOff>8485</xdr:colOff>
      <xdr:row>3</xdr:row>
      <xdr:rowOff>52029</xdr:rowOff>
    </xdr:from>
    <xdr:to>
      <xdr:col>24</xdr:col>
      <xdr:colOff>318249</xdr:colOff>
      <xdr:row>10</xdr:row>
      <xdr:rowOff>67383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571" y="618086"/>
          <a:ext cx="7026249" cy="1310754"/>
        </a:xfrm>
        <a:prstGeom prst="rect">
          <a:avLst/>
        </a:prstGeom>
      </xdr:spPr>
    </xdr:pic>
    <xdr:clientData/>
  </xdr:twoCellAnchor>
  <xdr:twoCellAnchor editAs="oneCell">
    <xdr:from>
      <xdr:col>8</xdr:col>
      <xdr:colOff>387086</xdr:colOff>
      <xdr:row>9</xdr:row>
      <xdr:rowOff>169371</xdr:rowOff>
    </xdr:from>
    <xdr:to>
      <xdr:col>23</xdr:col>
      <xdr:colOff>325651</xdr:colOff>
      <xdr:row>18</xdr:row>
      <xdr:rowOff>58472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0286" y="1845771"/>
          <a:ext cx="7079593" cy="1554615"/>
        </a:xfrm>
        <a:prstGeom prst="rect">
          <a:avLst/>
        </a:prstGeom>
      </xdr:spPr>
    </xdr:pic>
    <xdr:clientData/>
  </xdr:twoCellAnchor>
  <xdr:twoCellAnchor editAs="oneCell">
    <xdr:from>
      <xdr:col>9</xdr:col>
      <xdr:colOff>21771</xdr:colOff>
      <xdr:row>19</xdr:row>
      <xdr:rowOff>43544</xdr:rowOff>
    </xdr:from>
    <xdr:to>
      <xdr:col>24</xdr:col>
      <xdr:colOff>339156</xdr:colOff>
      <xdr:row>26</xdr:row>
      <xdr:rowOff>74139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6857" y="3570515"/>
          <a:ext cx="7033870" cy="132599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54427</xdr:colOff>
      <xdr:row>13</xdr:row>
      <xdr:rowOff>163285</xdr:rowOff>
    </xdr:from>
    <xdr:to>
      <xdr:col>16</xdr:col>
      <xdr:colOff>242188</xdr:colOff>
      <xdr:row>34</xdr:row>
      <xdr:rowOff>11209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313" y="2579914"/>
          <a:ext cx="6066046" cy="3734124"/>
        </a:xfrm>
        <a:prstGeom prst="rect">
          <a:avLst/>
        </a:prstGeom>
      </xdr:spPr>
    </xdr:pic>
    <xdr:clientData/>
  </xdr:twoCellAnchor>
  <xdr:twoCellAnchor editAs="oneCell">
    <xdr:from>
      <xdr:col>1</xdr:col>
      <xdr:colOff>62914</xdr:colOff>
      <xdr:row>35</xdr:row>
      <xdr:rowOff>95572</xdr:rowOff>
    </xdr:from>
    <xdr:to>
      <xdr:col>17</xdr:col>
      <xdr:colOff>72167</xdr:colOff>
      <xdr:row>55</xdr:row>
      <xdr:rowOff>174277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800" y="6583458"/>
          <a:ext cx="6279424" cy="3779848"/>
        </a:xfrm>
        <a:prstGeom prst="rect">
          <a:avLst/>
        </a:prstGeom>
      </xdr:spPr>
    </xdr:pic>
    <xdr:clientData/>
  </xdr:twoCellAnchor>
  <xdr:twoCellAnchor editAs="oneCell">
    <xdr:from>
      <xdr:col>1</xdr:col>
      <xdr:colOff>34389</xdr:colOff>
      <xdr:row>56</xdr:row>
      <xdr:rowOff>72488</xdr:rowOff>
    </xdr:from>
    <xdr:to>
      <xdr:col>17</xdr:col>
      <xdr:colOff>267907</xdr:colOff>
      <xdr:row>77</xdr:row>
      <xdr:rowOff>19480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629" y="10321388"/>
          <a:ext cx="6573358" cy="3787472"/>
        </a:xfrm>
        <a:prstGeom prst="rect">
          <a:avLst/>
        </a:prstGeom>
      </xdr:spPr>
    </xdr:pic>
    <xdr:clientData/>
  </xdr:twoCellAnchor>
  <xdr:twoCellAnchor editAs="oneCell">
    <xdr:from>
      <xdr:col>19</xdr:col>
      <xdr:colOff>114300</xdr:colOff>
      <xdr:row>13</xdr:row>
      <xdr:rowOff>68580</xdr:rowOff>
    </xdr:from>
    <xdr:to>
      <xdr:col>30</xdr:col>
      <xdr:colOff>53718</xdr:colOff>
      <xdr:row>36</xdr:row>
      <xdr:rowOff>53703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20AF6F3-583D-4DE7-B5A2-78BA636CA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46620" y="2453640"/>
          <a:ext cx="4359018" cy="419136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393094</xdr:colOff>
      <xdr:row>17</xdr:row>
      <xdr:rowOff>87084</xdr:rowOff>
    </xdr:from>
    <xdr:to>
      <xdr:col>15</xdr:col>
      <xdr:colOff>352255</xdr:colOff>
      <xdr:row>37</xdr:row>
      <xdr:rowOff>121275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E1D28D-7D97-48F3-95D4-8298F2B9A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3094" y="3075817"/>
          <a:ext cx="6156761" cy="3759524"/>
        </a:xfrm>
        <a:prstGeom prst="rect">
          <a:avLst/>
        </a:prstGeom>
      </xdr:spPr>
    </xdr:pic>
    <xdr:clientData/>
  </xdr:twoCellAnchor>
  <xdr:twoCellAnchor editAs="oneCell">
    <xdr:from>
      <xdr:col>0</xdr:col>
      <xdr:colOff>283047</xdr:colOff>
      <xdr:row>38</xdr:row>
      <xdr:rowOff>129439</xdr:rowOff>
    </xdr:from>
    <xdr:to>
      <xdr:col>16</xdr:col>
      <xdr:colOff>63701</xdr:colOff>
      <xdr:row>59</xdr:row>
      <xdr:rowOff>21877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C50C59F-53AC-47A1-9C3A-78823C79E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3047" y="7216039"/>
          <a:ext cx="6376187" cy="3804038"/>
        </a:xfrm>
        <a:prstGeom prst="rect">
          <a:avLst/>
        </a:prstGeom>
      </xdr:spPr>
    </xdr:pic>
    <xdr:clientData/>
  </xdr:twoCellAnchor>
  <xdr:twoCellAnchor editAs="oneCell">
    <xdr:from>
      <xdr:col>1</xdr:col>
      <xdr:colOff>34389</xdr:colOff>
      <xdr:row>57</xdr:row>
      <xdr:rowOff>72488</xdr:rowOff>
    </xdr:from>
    <xdr:to>
      <xdr:col>17</xdr:col>
      <xdr:colOff>39307</xdr:colOff>
      <xdr:row>78</xdr:row>
      <xdr:rowOff>19480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A489E8-6799-4A75-AD29-D475FA865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629" y="10321388"/>
          <a:ext cx="6573358" cy="3787472"/>
        </a:xfrm>
        <a:prstGeom prst="rect">
          <a:avLst/>
        </a:prstGeom>
      </xdr:spPr>
    </xdr:pic>
    <xdr:clientData/>
  </xdr:twoCellAnchor>
  <xdr:twoCellAnchor editAs="oneCell">
    <xdr:from>
      <xdr:col>19</xdr:col>
      <xdr:colOff>393700</xdr:colOff>
      <xdr:row>17</xdr:row>
      <xdr:rowOff>136314</xdr:rowOff>
    </xdr:from>
    <xdr:to>
      <xdr:col>30</xdr:col>
      <xdr:colOff>223051</xdr:colOff>
      <xdr:row>40</xdr:row>
      <xdr:rowOff>121438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3497583-62B7-42FA-9863-362D8CC1E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87167" y="3125047"/>
          <a:ext cx="4375951" cy="426925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76200</xdr:colOff>
      <xdr:row>0</xdr:row>
      <xdr:rowOff>108858</xdr:rowOff>
    </xdr:from>
    <xdr:to>
      <xdr:col>38</xdr:col>
      <xdr:colOff>42962</xdr:colOff>
      <xdr:row>8</xdr:row>
      <xdr:rowOff>134026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7686" y="108858"/>
          <a:ext cx="5845047" cy="1516511"/>
        </a:xfrm>
        <a:prstGeom prst="rect">
          <a:avLst/>
        </a:prstGeom>
      </xdr:spPr>
    </xdr:pic>
    <xdr:clientData/>
  </xdr:twoCellAnchor>
  <xdr:twoCellAnchor editAs="oneCell">
    <xdr:from>
      <xdr:col>23</xdr:col>
      <xdr:colOff>95571</xdr:colOff>
      <xdr:row>9</xdr:row>
      <xdr:rowOff>84686</xdr:rowOff>
    </xdr:from>
    <xdr:to>
      <xdr:col>37</xdr:col>
      <xdr:colOff>179875</xdr:colOff>
      <xdr:row>38</xdr:row>
      <xdr:rowOff>143939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7057" y="1761086"/>
          <a:ext cx="5570703" cy="5425910"/>
        </a:xfrm>
        <a:prstGeom prst="rect">
          <a:avLst/>
        </a:prstGeom>
      </xdr:spPr>
    </xdr:pic>
    <xdr:clientData/>
  </xdr:twoCellAnchor>
  <xdr:twoCellAnchor editAs="oneCell">
    <xdr:from>
      <xdr:col>23</xdr:col>
      <xdr:colOff>49628</xdr:colOff>
      <xdr:row>40</xdr:row>
      <xdr:rowOff>6088</xdr:rowOff>
    </xdr:from>
    <xdr:to>
      <xdr:col>34</xdr:col>
      <xdr:colOff>235076</xdr:colOff>
      <xdr:row>62</xdr:row>
      <xdr:rowOff>49987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71114" y="7419259"/>
          <a:ext cx="4496190" cy="4115157"/>
        </a:xfrm>
        <a:prstGeom prst="rect">
          <a:avLst/>
        </a:prstGeom>
      </xdr:spPr>
    </xdr:pic>
    <xdr:clientData/>
  </xdr:twoCellAnchor>
  <xdr:twoCellAnchor editAs="oneCell">
    <xdr:from>
      <xdr:col>22</xdr:col>
      <xdr:colOff>47227</xdr:colOff>
      <xdr:row>87</xdr:row>
      <xdr:rowOff>79886</xdr:rowOff>
    </xdr:from>
    <xdr:to>
      <xdr:col>33</xdr:col>
      <xdr:colOff>346984</xdr:colOff>
      <xdr:row>109</xdr:row>
      <xdr:rowOff>177130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6827" y="16190743"/>
          <a:ext cx="4610500" cy="4168501"/>
        </a:xfrm>
        <a:prstGeom prst="rect">
          <a:avLst/>
        </a:prstGeom>
      </xdr:spPr>
    </xdr:pic>
    <xdr:clientData/>
  </xdr:twoCellAnchor>
  <xdr:twoCellAnchor editAs="oneCell">
    <xdr:from>
      <xdr:col>22</xdr:col>
      <xdr:colOff>43543</xdr:colOff>
      <xdr:row>63</xdr:row>
      <xdr:rowOff>108857</xdr:rowOff>
    </xdr:from>
    <xdr:to>
      <xdr:col>33</xdr:col>
      <xdr:colOff>320438</xdr:colOff>
      <xdr:row>86</xdr:row>
      <xdr:rowOff>5803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3143" y="11778343"/>
          <a:ext cx="4587638" cy="415326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21</xdr:row>
      <xdr:rowOff>57150</xdr:rowOff>
    </xdr:from>
    <xdr:to>
      <xdr:col>9</xdr:col>
      <xdr:colOff>21440</xdr:colOff>
      <xdr:row>52</xdr:row>
      <xdr:rowOff>177662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3867150"/>
          <a:ext cx="5593565" cy="5730737"/>
        </a:xfrm>
        <a:prstGeom prst="rect">
          <a:avLst/>
        </a:prstGeom>
      </xdr:spPr>
    </xdr:pic>
    <xdr:clientData/>
  </xdr:twoCellAnchor>
  <xdr:twoCellAnchor editAs="oneCell">
    <xdr:from>
      <xdr:col>14</xdr:col>
      <xdr:colOff>178575</xdr:colOff>
      <xdr:row>21</xdr:row>
      <xdr:rowOff>73800</xdr:rowOff>
    </xdr:from>
    <xdr:to>
      <xdr:col>28</xdr:col>
      <xdr:colOff>361956</xdr:colOff>
      <xdr:row>48</xdr:row>
      <xdr:rowOff>171387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50700" y="3883800"/>
          <a:ext cx="5784081" cy="4983912"/>
        </a:xfrm>
        <a:prstGeom prst="rect">
          <a:avLst/>
        </a:prstGeom>
      </xdr:spPr>
    </xdr:pic>
    <xdr:clientData/>
  </xdr:twoCellAnchor>
  <xdr:twoCellAnchor editAs="oneCell">
    <xdr:from>
      <xdr:col>14</xdr:col>
      <xdr:colOff>361950</xdr:colOff>
      <xdr:row>51</xdr:row>
      <xdr:rowOff>47625</xdr:rowOff>
    </xdr:from>
    <xdr:to>
      <xdr:col>28</xdr:col>
      <xdr:colOff>248125</xdr:colOff>
      <xdr:row>64</xdr:row>
      <xdr:rowOff>171665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075" y="9286875"/>
          <a:ext cx="5486875" cy="2476715"/>
        </a:xfrm>
        <a:prstGeom prst="rect">
          <a:avLst/>
        </a:prstGeom>
      </xdr:spPr>
    </xdr:pic>
    <xdr:clientData/>
  </xdr:twoCellAnchor>
  <xdr:twoCellAnchor editAs="oneCell">
    <xdr:from>
      <xdr:col>0</xdr:col>
      <xdr:colOff>111900</xdr:colOff>
      <xdr:row>52</xdr:row>
      <xdr:rowOff>130950</xdr:rowOff>
    </xdr:from>
    <xdr:to>
      <xdr:col>9</xdr:col>
      <xdr:colOff>49522</xdr:colOff>
      <xdr:row>60</xdr:row>
      <xdr:rowOff>24386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900" y="9551175"/>
          <a:ext cx="5624047" cy="1341236"/>
        </a:xfrm>
        <a:prstGeom prst="rect">
          <a:avLst/>
        </a:prstGeom>
      </xdr:spPr>
    </xdr:pic>
    <xdr:clientData/>
  </xdr:twoCellAnchor>
  <xdr:twoCellAnchor editAs="oneCell">
    <xdr:from>
      <xdr:col>14</xdr:col>
      <xdr:colOff>376200</xdr:colOff>
      <xdr:row>65</xdr:row>
      <xdr:rowOff>147600</xdr:rowOff>
    </xdr:from>
    <xdr:to>
      <xdr:col>28</xdr:col>
      <xdr:colOff>247134</xdr:colOff>
      <xdr:row>79</xdr:row>
      <xdr:rowOff>151630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8325" y="11920500"/>
          <a:ext cx="5471634" cy="253768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2</xdr:row>
      <xdr:rowOff>142875</xdr:rowOff>
    </xdr:from>
    <xdr:to>
      <xdr:col>12</xdr:col>
      <xdr:colOff>57150</xdr:colOff>
      <xdr:row>42</xdr:row>
      <xdr:rowOff>162383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14350"/>
          <a:ext cx="4762500" cy="725850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381001</xdr:colOff>
      <xdr:row>37</xdr:row>
      <xdr:rowOff>43543</xdr:rowOff>
    </xdr:from>
    <xdr:to>
      <xdr:col>25</xdr:col>
      <xdr:colOff>292579</xdr:colOff>
      <xdr:row>58</xdr:row>
      <xdr:rowOff>97224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1" y="6901543"/>
          <a:ext cx="9708721" cy="3939881"/>
        </a:xfrm>
        <a:prstGeom prst="rect">
          <a:avLst/>
        </a:prstGeom>
      </xdr:spPr>
    </xdr:pic>
    <xdr:clientData/>
  </xdr:twoCellAnchor>
  <xdr:twoCellAnchor editAs="oneCell">
    <xdr:from>
      <xdr:col>1</xdr:col>
      <xdr:colOff>8486</xdr:colOff>
      <xdr:row>16</xdr:row>
      <xdr:rowOff>128228</xdr:rowOff>
    </xdr:from>
    <xdr:to>
      <xdr:col>16</xdr:col>
      <xdr:colOff>196247</xdr:colOff>
      <xdr:row>38</xdr:row>
      <xdr:rowOff>103542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372" y="3100028"/>
          <a:ext cx="6066046" cy="404657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293913</xdr:colOff>
      <xdr:row>11</xdr:row>
      <xdr:rowOff>32657</xdr:rowOff>
    </xdr:from>
    <xdr:to>
      <xdr:col>16</xdr:col>
      <xdr:colOff>105029</xdr:colOff>
      <xdr:row>40</xdr:row>
      <xdr:rowOff>152875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3913" y="2079171"/>
          <a:ext cx="6081287" cy="5486875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380999</xdr:colOff>
      <xdr:row>14</xdr:row>
      <xdr:rowOff>108857</xdr:rowOff>
    </xdr:from>
    <xdr:to>
      <xdr:col>14</xdr:col>
      <xdr:colOff>398071</xdr:colOff>
      <xdr:row>34</xdr:row>
      <xdr:rowOff>65314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999" y="2710543"/>
          <a:ext cx="6507679" cy="3657600"/>
        </a:xfrm>
        <a:prstGeom prst="rect">
          <a:avLst/>
        </a:prstGeom>
      </xdr:spPr>
    </xdr:pic>
    <xdr:clientData/>
  </xdr:twoCellAnchor>
  <xdr:twoCellAnchor editAs="oneCell">
    <xdr:from>
      <xdr:col>0</xdr:col>
      <xdr:colOff>378600</xdr:colOff>
      <xdr:row>2</xdr:row>
      <xdr:rowOff>182658</xdr:rowOff>
    </xdr:from>
    <xdr:to>
      <xdr:col>14</xdr:col>
      <xdr:colOff>355004</xdr:colOff>
      <xdr:row>13</xdr:row>
      <xdr:rowOff>97971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600" y="563658"/>
          <a:ext cx="6467011" cy="19509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21771</xdr:colOff>
      <xdr:row>16</xdr:row>
      <xdr:rowOff>130628</xdr:rowOff>
    </xdr:from>
    <xdr:to>
      <xdr:col>9</xdr:col>
      <xdr:colOff>185472</xdr:colOff>
      <xdr:row>47</xdr:row>
      <xdr:rowOff>132214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4142" y="3102428"/>
          <a:ext cx="4801016" cy="57383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108857</xdr:colOff>
      <xdr:row>17</xdr:row>
      <xdr:rowOff>43542</xdr:rowOff>
    </xdr:from>
    <xdr:to>
      <xdr:col>12</xdr:col>
      <xdr:colOff>117021</xdr:colOff>
      <xdr:row>47</xdr:row>
      <xdr:rowOff>39701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343" y="3200399"/>
          <a:ext cx="5584371" cy="554787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97971</xdr:colOff>
      <xdr:row>9</xdr:row>
      <xdr:rowOff>152400</xdr:rowOff>
    </xdr:from>
    <xdr:to>
      <xdr:col>13</xdr:col>
      <xdr:colOff>384733</xdr:colOff>
      <xdr:row>31</xdr:row>
      <xdr:rowOff>51507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71" y="1828800"/>
          <a:ext cx="6797629" cy="3970364"/>
        </a:xfrm>
        <a:prstGeom prst="rect">
          <a:avLst/>
        </a:prstGeom>
      </xdr:spPr>
    </xdr:pic>
    <xdr:clientData/>
  </xdr:twoCellAnchor>
  <xdr:twoCellAnchor editAs="oneCell">
    <xdr:from>
      <xdr:col>1</xdr:col>
      <xdr:colOff>389484</xdr:colOff>
      <xdr:row>32</xdr:row>
      <xdr:rowOff>8487</xdr:rowOff>
    </xdr:from>
    <xdr:to>
      <xdr:col>11</xdr:col>
      <xdr:colOff>304909</xdr:colOff>
      <xdr:row>43</xdr:row>
      <xdr:rowOff>45678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370" y="5941201"/>
          <a:ext cx="5250635" cy="2072820"/>
        </a:xfrm>
        <a:prstGeom prst="rect">
          <a:avLst/>
        </a:prstGeom>
      </xdr:spPr>
    </xdr:pic>
    <xdr:clientData/>
  </xdr:twoCellAnchor>
  <xdr:twoCellAnchor editAs="oneCell">
    <xdr:from>
      <xdr:col>19</xdr:col>
      <xdr:colOff>267343</xdr:colOff>
      <xdr:row>10</xdr:row>
      <xdr:rowOff>38742</xdr:rowOff>
    </xdr:from>
    <xdr:to>
      <xdr:col>36</xdr:col>
      <xdr:colOff>380054</xdr:colOff>
      <xdr:row>24</xdr:row>
      <xdr:rowOff>38967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21286" y="1900199"/>
          <a:ext cx="6774767" cy="2591025"/>
        </a:xfrm>
        <a:prstGeom prst="rect">
          <a:avLst/>
        </a:prstGeom>
      </xdr:spPr>
    </xdr:pic>
    <xdr:clientData/>
  </xdr:twoCellAnchor>
  <xdr:twoCellAnchor editAs="oneCell">
    <xdr:from>
      <xdr:col>24</xdr:col>
      <xdr:colOff>36343</xdr:colOff>
      <xdr:row>24</xdr:row>
      <xdr:rowOff>134315</xdr:rowOff>
    </xdr:from>
    <xdr:to>
      <xdr:col>32</xdr:col>
      <xdr:colOff>246727</xdr:colOff>
      <xdr:row>43</xdr:row>
      <xdr:rowOff>78009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9714" y="4586572"/>
          <a:ext cx="3345470" cy="34597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261257</xdr:colOff>
      <xdr:row>14</xdr:row>
      <xdr:rowOff>97971</xdr:rowOff>
    </xdr:from>
    <xdr:to>
      <xdr:col>16</xdr:col>
      <xdr:colOff>198361</xdr:colOff>
      <xdr:row>35</xdr:row>
      <xdr:rowOff>165295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1257" y="2699657"/>
          <a:ext cx="8077200" cy="395352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93132</xdr:colOff>
      <xdr:row>42</xdr:row>
      <xdr:rowOff>117324</xdr:rowOff>
    </xdr:from>
    <xdr:to>
      <xdr:col>16</xdr:col>
      <xdr:colOff>176719</xdr:colOff>
      <xdr:row>73</xdr:row>
      <xdr:rowOff>128209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999" y="8050591"/>
          <a:ext cx="5654653" cy="578515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422078</xdr:colOff>
      <xdr:row>42</xdr:row>
      <xdr:rowOff>125835</xdr:rowOff>
    </xdr:from>
    <xdr:to>
      <xdr:col>13</xdr:col>
      <xdr:colOff>351453</xdr:colOff>
      <xdr:row>73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07F01C-2546-41FF-A1BF-0FAF6C53B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5878" y="8059102"/>
          <a:ext cx="5652842" cy="580083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130628</xdr:colOff>
      <xdr:row>7</xdr:row>
      <xdr:rowOff>152399</xdr:rowOff>
    </xdr:from>
    <xdr:to>
      <xdr:col>32</xdr:col>
      <xdr:colOff>175340</xdr:colOff>
      <xdr:row>52</xdr:row>
      <xdr:rowOff>43544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628" y="1458685"/>
          <a:ext cx="12801681" cy="821871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381000</xdr:colOff>
      <xdr:row>19</xdr:row>
      <xdr:rowOff>119745</xdr:rowOff>
    </xdr:from>
    <xdr:to>
      <xdr:col>14</xdr:col>
      <xdr:colOff>72307</xdr:colOff>
      <xdr:row>46</xdr:row>
      <xdr:rowOff>175700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2886" y="3646716"/>
          <a:ext cx="5319221" cy="5052498"/>
        </a:xfrm>
        <a:prstGeom prst="rect">
          <a:avLst/>
        </a:prstGeom>
      </xdr:spPr>
    </xdr:pic>
    <xdr:clientData/>
  </xdr:twoCellAnchor>
  <xdr:twoCellAnchor editAs="oneCell">
    <xdr:from>
      <xdr:col>2</xdr:col>
      <xdr:colOff>8485</xdr:colOff>
      <xdr:row>45</xdr:row>
      <xdr:rowOff>62915</xdr:rowOff>
    </xdr:from>
    <xdr:to>
      <xdr:col>14</xdr:col>
      <xdr:colOff>152641</xdr:colOff>
      <xdr:row>57</xdr:row>
      <xdr:rowOff>181772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2256" y="8401372"/>
          <a:ext cx="5380186" cy="2339543"/>
        </a:xfrm>
        <a:prstGeom prst="rect">
          <a:avLst/>
        </a:prstGeom>
      </xdr:spPr>
    </xdr:pic>
    <xdr:clientData/>
  </xdr:twoCellAnchor>
  <xdr:twoCellAnchor editAs="oneCell">
    <xdr:from>
      <xdr:col>2</xdr:col>
      <xdr:colOff>6085</xdr:colOff>
      <xdr:row>58</xdr:row>
      <xdr:rowOff>180258</xdr:rowOff>
    </xdr:from>
    <xdr:to>
      <xdr:col>13</xdr:col>
      <xdr:colOff>267784</xdr:colOff>
      <xdr:row>72</xdr:row>
      <xdr:rowOff>150000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856" y="10924458"/>
          <a:ext cx="5105842" cy="2560542"/>
        </a:xfrm>
        <a:prstGeom prst="rect">
          <a:avLst/>
        </a:prstGeom>
      </xdr:spPr>
    </xdr:pic>
    <xdr:clientData/>
  </xdr:twoCellAnchor>
  <xdr:twoCellAnchor editAs="oneCell">
    <xdr:from>
      <xdr:col>18</xdr:col>
      <xdr:colOff>3686</xdr:colOff>
      <xdr:row>16</xdr:row>
      <xdr:rowOff>177858</xdr:rowOff>
    </xdr:from>
    <xdr:to>
      <xdr:col>31</xdr:col>
      <xdr:colOff>312221</xdr:colOff>
      <xdr:row>29</xdr:row>
      <xdr:rowOff>142140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5743" y="3149658"/>
          <a:ext cx="5403048" cy="2370025"/>
        </a:xfrm>
        <a:prstGeom prst="rect">
          <a:avLst/>
        </a:prstGeom>
      </xdr:spPr>
    </xdr:pic>
    <xdr:clientData/>
  </xdr:twoCellAnchor>
  <xdr:twoCellAnchor editAs="oneCell">
    <xdr:from>
      <xdr:col>18</xdr:col>
      <xdr:colOff>12173</xdr:colOff>
      <xdr:row>32</xdr:row>
      <xdr:rowOff>23058</xdr:rowOff>
    </xdr:from>
    <xdr:to>
      <xdr:col>31</xdr:col>
      <xdr:colOff>92088</xdr:colOff>
      <xdr:row>45</xdr:row>
      <xdr:rowOff>147374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74230" y="5955772"/>
          <a:ext cx="5174428" cy="25300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Relationship Id="rId4" Type="http://schemas.openxmlformats.org/officeDocument/2006/relationships/comments" Target="../comments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0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1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3.bin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8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22"/>
  <sheetViews>
    <sheetView topLeftCell="D1" zoomScale="85" zoomScaleNormal="85" workbookViewId="0">
      <selection activeCell="D28" sqref="D28"/>
    </sheetView>
  </sheetViews>
  <sheetFormatPr defaultRowHeight="14.4" x14ac:dyDescent="0.3"/>
  <cols>
    <col min="1" max="1" width="10.77734375" style="12" bestFit="1" customWidth="1"/>
    <col min="2" max="2" width="10.33203125" style="13" bestFit="1" customWidth="1"/>
    <col min="3" max="3" width="8.88671875" style="12"/>
    <col min="4" max="4" width="128.5546875" style="8" customWidth="1"/>
  </cols>
  <sheetData>
    <row r="1" spans="1:4" s="9" customFormat="1" x14ac:dyDescent="0.3">
      <c r="A1" s="16" t="s">
        <v>72</v>
      </c>
      <c r="B1" s="16" t="s">
        <v>73</v>
      </c>
      <c r="C1" s="16" t="s">
        <v>75</v>
      </c>
      <c r="D1" s="17" t="s">
        <v>74</v>
      </c>
    </row>
    <row r="2" spans="1:4" x14ac:dyDescent="0.3">
      <c r="A2" s="18">
        <v>44013</v>
      </c>
      <c r="B2" s="14">
        <v>12</v>
      </c>
      <c r="C2" s="14" t="s">
        <v>76</v>
      </c>
      <c r="D2" s="15" t="s">
        <v>77</v>
      </c>
    </row>
    <row r="3" spans="1:4" x14ac:dyDescent="0.3">
      <c r="A3" s="18">
        <v>44013</v>
      </c>
      <c r="B3" s="14">
        <v>75</v>
      </c>
      <c r="C3" s="14" t="s">
        <v>76</v>
      </c>
      <c r="D3" s="15" t="s">
        <v>168</v>
      </c>
    </row>
    <row r="4" spans="1:4" x14ac:dyDescent="0.3">
      <c r="A4" s="18">
        <v>44013</v>
      </c>
      <c r="B4" s="14" t="s">
        <v>83</v>
      </c>
      <c r="C4" s="14" t="s">
        <v>76</v>
      </c>
      <c r="D4" s="15" t="s">
        <v>160</v>
      </c>
    </row>
    <row r="5" spans="1:4" x14ac:dyDescent="0.3">
      <c r="A5" s="18">
        <v>44013</v>
      </c>
      <c r="B5" s="14">
        <v>91</v>
      </c>
      <c r="C5" s="14" t="s">
        <v>76</v>
      </c>
      <c r="D5" s="15" t="s">
        <v>85</v>
      </c>
    </row>
    <row r="6" spans="1:4" x14ac:dyDescent="0.3">
      <c r="A6" s="18">
        <v>44013</v>
      </c>
      <c r="B6" s="14" t="s">
        <v>83</v>
      </c>
      <c r="C6" s="14" t="s">
        <v>76</v>
      </c>
      <c r="D6" s="15" t="s">
        <v>161</v>
      </c>
    </row>
    <row r="7" spans="1:4" x14ac:dyDescent="0.3">
      <c r="A7" s="18">
        <v>44013</v>
      </c>
      <c r="B7" s="14">
        <v>94</v>
      </c>
      <c r="C7" s="14" t="s">
        <v>76</v>
      </c>
      <c r="D7" s="15" t="s">
        <v>85</v>
      </c>
    </row>
    <row r="8" spans="1:4" x14ac:dyDescent="0.3">
      <c r="A8" s="18">
        <v>44019</v>
      </c>
      <c r="B8" s="14" t="s">
        <v>83</v>
      </c>
      <c r="C8" s="14" t="s">
        <v>171</v>
      </c>
      <c r="D8" s="15" t="s">
        <v>172</v>
      </c>
    </row>
    <row r="9" spans="1:4" ht="28.8" x14ac:dyDescent="0.3">
      <c r="A9" s="18">
        <v>44019</v>
      </c>
      <c r="B9" s="14">
        <v>75</v>
      </c>
      <c r="C9" s="14" t="s">
        <v>171</v>
      </c>
      <c r="D9" s="15" t="s">
        <v>173</v>
      </c>
    </row>
    <row r="10" spans="1:4" x14ac:dyDescent="0.3">
      <c r="A10" s="18">
        <v>44019</v>
      </c>
      <c r="B10" s="14">
        <v>12</v>
      </c>
      <c r="C10" s="14" t="s">
        <v>171</v>
      </c>
      <c r="D10" s="15" t="s">
        <v>180</v>
      </c>
    </row>
    <row r="11" spans="1:4" x14ac:dyDescent="0.3">
      <c r="A11" s="18">
        <v>44019</v>
      </c>
      <c r="B11" s="14">
        <v>45</v>
      </c>
      <c r="C11" s="14" t="s">
        <v>171</v>
      </c>
      <c r="D11" s="15" t="s">
        <v>181</v>
      </c>
    </row>
    <row r="12" spans="1:4" x14ac:dyDescent="0.3">
      <c r="A12" s="18">
        <v>44019</v>
      </c>
      <c r="B12" s="14">
        <v>65</v>
      </c>
      <c r="C12" s="14" t="s">
        <v>171</v>
      </c>
      <c r="D12" s="15" t="s">
        <v>184</v>
      </c>
    </row>
    <row r="13" spans="1:4" x14ac:dyDescent="0.3">
      <c r="A13" s="18">
        <v>44019</v>
      </c>
      <c r="B13" s="14">
        <v>75</v>
      </c>
      <c r="C13" s="14" t="s">
        <v>171</v>
      </c>
      <c r="D13" s="15" t="s">
        <v>185</v>
      </c>
    </row>
    <row r="14" spans="1:4" x14ac:dyDescent="0.3">
      <c r="A14" s="18">
        <v>44019</v>
      </c>
      <c r="B14" s="14">
        <v>75</v>
      </c>
      <c r="C14" s="14" t="s">
        <v>171</v>
      </c>
      <c r="D14" s="15" t="s">
        <v>186</v>
      </c>
    </row>
    <row r="15" spans="1:4" x14ac:dyDescent="0.3">
      <c r="A15" s="18">
        <v>44026</v>
      </c>
      <c r="B15" s="14">
        <v>45</v>
      </c>
      <c r="C15" s="14" t="s">
        <v>76</v>
      </c>
      <c r="D15" s="15" t="s">
        <v>187</v>
      </c>
    </row>
    <row r="16" spans="1:4" x14ac:dyDescent="0.3">
      <c r="A16" s="18">
        <v>44026</v>
      </c>
      <c r="B16" s="14" t="s">
        <v>46</v>
      </c>
      <c r="C16" s="14" t="s">
        <v>76</v>
      </c>
      <c r="D16" s="15" t="s">
        <v>193</v>
      </c>
    </row>
    <row r="17" spans="1:4" x14ac:dyDescent="0.3">
      <c r="A17" s="18">
        <v>44026</v>
      </c>
      <c r="B17" s="14">
        <v>63</v>
      </c>
      <c r="C17" s="14" t="s">
        <v>76</v>
      </c>
      <c r="D17" s="15" t="s">
        <v>192</v>
      </c>
    </row>
    <row r="18" spans="1:4" x14ac:dyDescent="0.3">
      <c r="A18" s="18">
        <v>44033</v>
      </c>
      <c r="B18" s="14" t="s">
        <v>25</v>
      </c>
      <c r="C18" s="14" t="s">
        <v>171</v>
      </c>
      <c r="D18" s="15" t="s">
        <v>202</v>
      </c>
    </row>
    <row r="19" spans="1:4" x14ac:dyDescent="0.3">
      <c r="A19" s="18">
        <v>44033</v>
      </c>
      <c r="B19" s="14">
        <v>45</v>
      </c>
      <c r="C19" s="14" t="s">
        <v>171</v>
      </c>
      <c r="D19" s="15" t="s">
        <v>203</v>
      </c>
    </row>
    <row r="20" spans="1:4" x14ac:dyDescent="0.3">
      <c r="A20" s="18">
        <v>44040</v>
      </c>
      <c r="B20" s="14">
        <v>45</v>
      </c>
      <c r="C20" s="14" t="s">
        <v>171</v>
      </c>
      <c r="D20" s="15" t="s">
        <v>217</v>
      </c>
    </row>
    <row r="21" spans="1:4" x14ac:dyDescent="0.3">
      <c r="A21" s="18">
        <v>44040</v>
      </c>
      <c r="B21" s="14" t="s">
        <v>121</v>
      </c>
      <c r="C21" s="14" t="s">
        <v>171</v>
      </c>
      <c r="D21" s="15" t="s">
        <v>218</v>
      </c>
    </row>
    <row r="22" spans="1:4" x14ac:dyDescent="0.3">
      <c r="A22" s="18">
        <v>44124</v>
      </c>
      <c r="B22" s="21" t="s">
        <v>83</v>
      </c>
      <c r="C22" s="14" t="s">
        <v>171</v>
      </c>
      <c r="D22" s="15" t="s">
        <v>221</v>
      </c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5D6599-22A2-41A6-A0C4-4AA22E18DB81}">
  <sheetPr>
    <tabColor rgb="FF00B050"/>
  </sheetPr>
  <dimension ref="A1:AB45"/>
  <sheetViews>
    <sheetView topLeftCell="A14" zoomScale="90" zoomScaleNormal="90" workbookViewId="0">
      <selection activeCell="F2" sqref="F2:F41"/>
    </sheetView>
  </sheetViews>
  <sheetFormatPr defaultColWidth="5.77734375" defaultRowHeight="14.4" x14ac:dyDescent="0.3"/>
  <cols>
    <col min="4" max="4" width="11.109375" customWidth="1"/>
    <col min="5" max="5" width="9.5546875" bestFit="1" customWidth="1"/>
    <col min="6" max="6" width="9.5546875" customWidth="1"/>
    <col min="7" max="7" width="9.109375" bestFit="1" customWidth="1"/>
    <col min="8" max="8" width="9.33203125" bestFit="1" customWidth="1"/>
    <col min="9" max="9" width="11.5546875" bestFit="1" customWidth="1"/>
  </cols>
  <sheetData>
    <row r="1" spans="1:28" s="7" customFormat="1" ht="15" customHeight="1" x14ac:dyDescent="0.3">
      <c r="A1" s="7" t="s">
        <v>88</v>
      </c>
      <c r="B1" s="7" t="s">
        <v>0</v>
      </c>
      <c r="C1" s="7" t="s">
        <v>1</v>
      </c>
      <c r="D1" s="11" t="s">
        <v>2</v>
      </c>
      <c r="E1" s="7" t="s">
        <v>84</v>
      </c>
      <c r="F1" s="7" t="s">
        <v>222</v>
      </c>
      <c r="G1" s="7" t="s">
        <v>86</v>
      </c>
      <c r="H1" s="7" t="s">
        <v>87</v>
      </c>
      <c r="I1" s="7" t="s">
        <v>16</v>
      </c>
      <c r="J1" s="7" t="s">
        <v>92</v>
      </c>
      <c r="K1" s="7" t="s">
        <v>9</v>
      </c>
      <c r="L1" s="7" t="s">
        <v>8</v>
      </c>
      <c r="M1" s="7" t="s">
        <v>10</v>
      </c>
      <c r="N1" s="7" t="s">
        <v>11</v>
      </c>
      <c r="O1" s="7" t="s">
        <v>12</v>
      </c>
      <c r="P1" s="7" t="s">
        <v>13</v>
      </c>
      <c r="Q1" s="7" t="s">
        <v>14</v>
      </c>
      <c r="R1" s="7" t="s">
        <v>15</v>
      </c>
      <c r="S1" s="7" t="s">
        <v>196</v>
      </c>
      <c r="T1" s="7" t="s">
        <v>175</v>
      </c>
      <c r="U1" s="7" t="s">
        <v>176</v>
      </c>
      <c r="V1" s="7" t="s">
        <v>219</v>
      </c>
      <c r="W1" s="7" t="s">
        <v>220</v>
      </c>
      <c r="X1" s="7" t="s">
        <v>177</v>
      </c>
      <c r="Y1" s="7" t="s">
        <v>70</v>
      </c>
      <c r="Z1" s="7" t="s">
        <v>71</v>
      </c>
      <c r="AA1" s="7" t="s">
        <v>204</v>
      </c>
    </row>
    <row r="2" spans="1:28" s="7" customFormat="1" ht="15" customHeight="1" x14ac:dyDescent="0.3">
      <c r="A2" t="s">
        <v>101</v>
      </c>
      <c r="B2">
        <v>45</v>
      </c>
      <c r="C2" t="s">
        <v>20</v>
      </c>
      <c r="D2" s="4" t="s">
        <v>22</v>
      </c>
      <c r="E2" s="4" t="s">
        <v>39</v>
      </c>
      <c r="F2" s="4">
        <v>1</v>
      </c>
      <c r="G2" s="4">
        <v>0</v>
      </c>
      <c r="H2" s="4">
        <v>1</v>
      </c>
      <c r="I2" s="4">
        <v>1</v>
      </c>
      <c r="J2" t="s">
        <v>19</v>
      </c>
      <c r="K2">
        <f>S2</f>
        <v>1206</v>
      </c>
      <c r="L2">
        <f>T2</f>
        <v>21</v>
      </c>
      <c r="M2">
        <f>U2</f>
        <v>0</v>
      </c>
      <c r="N2"/>
      <c r="O2">
        <f t="shared" ref="O2:O11" si="0">V2</f>
        <v>0</v>
      </c>
      <c r="P2">
        <f t="shared" ref="P2:P11" si="1">W2</f>
        <v>1185</v>
      </c>
      <c r="Q2"/>
      <c r="R2">
        <f>AB2</f>
        <v>0</v>
      </c>
      <c r="S2">
        <v>1206</v>
      </c>
      <c r="T2">
        <v>21</v>
      </c>
      <c r="U2">
        <v>0</v>
      </c>
      <c r="V2">
        <v>0</v>
      </c>
      <c r="W2">
        <v>1185</v>
      </c>
      <c r="X2">
        <v>0</v>
      </c>
      <c r="Y2" s="7">
        <f t="shared" ref="Y2:Y41" si="2">L2+M2+O2+P2+R2</f>
        <v>1206</v>
      </c>
      <c r="Z2" s="7">
        <f t="shared" ref="Z2:Z41" si="3">IF(K2=Y2,1,0)</f>
        <v>1</v>
      </c>
      <c r="AB2" s="7">
        <f>O2/P2</f>
        <v>0</v>
      </c>
    </row>
    <row r="3" spans="1:28" s="7" customFormat="1" ht="15" customHeight="1" x14ac:dyDescent="0.3">
      <c r="A3" t="s">
        <v>101</v>
      </c>
      <c r="B3">
        <v>45</v>
      </c>
      <c r="C3" t="s">
        <v>20</v>
      </c>
      <c r="D3" s="4" t="s">
        <v>22</v>
      </c>
      <c r="E3" s="4" t="s">
        <v>39</v>
      </c>
      <c r="F3" s="4">
        <v>1</v>
      </c>
      <c r="G3" s="4">
        <v>1</v>
      </c>
      <c r="H3" s="4">
        <v>2</v>
      </c>
      <c r="I3" s="4">
        <v>2</v>
      </c>
      <c r="J3" t="s">
        <v>19</v>
      </c>
      <c r="K3">
        <f t="shared" ref="K3:K21" si="4">K2-L2-M2-R2</f>
        <v>1185</v>
      </c>
      <c r="L3">
        <f t="shared" ref="L3:L21" si="5">T3-T2</f>
        <v>9</v>
      </c>
      <c r="M3">
        <f t="shared" ref="M3:M21" si="6">U3-U2</f>
        <v>10</v>
      </c>
      <c r="N3"/>
      <c r="O3">
        <f t="shared" si="0"/>
        <v>419</v>
      </c>
      <c r="P3">
        <f t="shared" si="1"/>
        <v>726</v>
      </c>
      <c r="Q3"/>
      <c r="R3">
        <f t="shared" ref="R3:R21" si="7">X3-X2</f>
        <v>21</v>
      </c>
      <c r="S3">
        <v>1206</v>
      </c>
      <c r="T3">
        <v>30</v>
      </c>
      <c r="U3">
        <v>10</v>
      </c>
      <c r="V3">
        <v>419</v>
      </c>
      <c r="W3">
        <v>726</v>
      </c>
      <c r="X3">
        <v>21</v>
      </c>
      <c r="Y3" s="7">
        <f t="shared" si="2"/>
        <v>1185</v>
      </c>
      <c r="Z3" s="7">
        <f t="shared" si="3"/>
        <v>1</v>
      </c>
      <c r="AB3" s="7">
        <f t="shared" ref="AB3:AB41" si="8">O3/P3</f>
        <v>0.57713498622589532</v>
      </c>
    </row>
    <row r="4" spans="1:28" s="7" customFormat="1" ht="15" customHeight="1" x14ac:dyDescent="0.3">
      <c r="A4" t="s">
        <v>101</v>
      </c>
      <c r="B4">
        <v>45</v>
      </c>
      <c r="C4" t="s">
        <v>20</v>
      </c>
      <c r="D4" s="4" t="s">
        <v>22</v>
      </c>
      <c r="E4" s="4" t="s">
        <v>39</v>
      </c>
      <c r="F4" s="4">
        <v>1</v>
      </c>
      <c r="G4" s="4">
        <v>2</v>
      </c>
      <c r="H4" s="4">
        <v>3</v>
      </c>
      <c r="I4" s="4">
        <v>3</v>
      </c>
      <c r="J4" t="s">
        <v>19</v>
      </c>
      <c r="K4">
        <f t="shared" si="4"/>
        <v>1145</v>
      </c>
      <c r="L4">
        <f t="shared" si="5"/>
        <v>17</v>
      </c>
      <c r="M4">
        <f t="shared" si="6"/>
        <v>2</v>
      </c>
      <c r="N4"/>
      <c r="O4">
        <f t="shared" si="0"/>
        <v>639</v>
      </c>
      <c r="P4">
        <f t="shared" si="1"/>
        <v>482</v>
      </c>
      <c r="Q4"/>
      <c r="R4">
        <f t="shared" si="7"/>
        <v>5</v>
      </c>
      <c r="S4">
        <v>1206</v>
      </c>
      <c r="T4">
        <v>47</v>
      </c>
      <c r="U4">
        <v>12</v>
      </c>
      <c r="V4">
        <v>639</v>
      </c>
      <c r="W4">
        <v>482</v>
      </c>
      <c r="X4">
        <v>26</v>
      </c>
      <c r="Y4" s="7">
        <f t="shared" si="2"/>
        <v>1145</v>
      </c>
      <c r="Z4" s="7">
        <f t="shared" si="3"/>
        <v>1</v>
      </c>
      <c r="AB4" s="7">
        <f t="shared" si="8"/>
        <v>1.3257261410788381</v>
      </c>
    </row>
    <row r="5" spans="1:28" s="7" customFormat="1" ht="15" customHeight="1" x14ac:dyDescent="0.3">
      <c r="A5" t="s">
        <v>101</v>
      </c>
      <c r="B5">
        <v>45</v>
      </c>
      <c r="C5" t="s">
        <v>20</v>
      </c>
      <c r="D5" s="4" t="s">
        <v>22</v>
      </c>
      <c r="E5" s="4" t="s">
        <v>39</v>
      </c>
      <c r="F5" s="4">
        <v>1</v>
      </c>
      <c r="G5" s="4">
        <v>3</v>
      </c>
      <c r="H5" s="4">
        <v>4</v>
      </c>
      <c r="I5" s="4">
        <v>4</v>
      </c>
      <c r="J5" t="s">
        <v>19</v>
      </c>
      <c r="K5">
        <f t="shared" si="4"/>
        <v>1121</v>
      </c>
      <c r="L5">
        <f t="shared" si="5"/>
        <v>19</v>
      </c>
      <c r="M5">
        <f t="shared" si="6"/>
        <v>0</v>
      </c>
      <c r="N5"/>
      <c r="O5">
        <f t="shared" si="0"/>
        <v>746</v>
      </c>
      <c r="P5">
        <f t="shared" si="1"/>
        <v>347</v>
      </c>
      <c r="Q5"/>
      <c r="R5">
        <f t="shared" si="7"/>
        <v>9</v>
      </c>
      <c r="S5">
        <v>1206</v>
      </c>
      <c r="T5">
        <v>66</v>
      </c>
      <c r="U5">
        <v>12</v>
      </c>
      <c r="V5">
        <v>746</v>
      </c>
      <c r="W5">
        <v>347</v>
      </c>
      <c r="X5">
        <v>35</v>
      </c>
      <c r="Y5" s="7">
        <f t="shared" si="2"/>
        <v>1121</v>
      </c>
      <c r="Z5" s="7">
        <f t="shared" si="3"/>
        <v>1</v>
      </c>
      <c r="AB5" s="7">
        <f t="shared" si="8"/>
        <v>2.1498559077809798</v>
      </c>
    </row>
    <row r="6" spans="1:28" s="7" customFormat="1" ht="15" customHeight="1" x14ac:dyDescent="0.3">
      <c r="A6" t="s">
        <v>101</v>
      </c>
      <c r="B6">
        <v>45</v>
      </c>
      <c r="C6" t="s">
        <v>20</v>
      </c>
      <c r="D6" s="4" t="s">
        <v>22</v>
      </c>
      <c r="E6" s="4" t="s">
        <v>39</v>
      </c>
      <c r="F6" s="4">
        <v>1</v>
      </c>
      <c r="G6" s="4">
        <v>4</v>
      </c>
      <c r="H6" s="4">
        <v>5</v>
      </c>
      <c r="I6" s="4">
        <v>5</v>
      </c>
      <c r="J6" t="s">
        <v>19</v>
      </c>
      <c r="K6">
        <f t="shared" si="4"/>
        <v>1093</v>
      </c>
      <c r="L6">
        <f t="shared" si="5"/>
        <v>8</v>
      </c>
      <c r="M6">
        <f t="shared" si="6"/>
        <v>0</v>
      </c>
      <c r="O6">
        <f t="shared" si="0"/>
        <v>790</v>
      </c>
      <c r="P6">
        <f t="shared" si="1"/>
        <v>281</v>
      </c>
      <c r="Q6"/>
      <c r="R6">
        <f t="shared" si="7"/>
        <v>14</v>
      </c>
      <c r="S6">
        <v>1206</v>
      </c>
      <c r="T6" s="7">
        <v>74</v>
      </c>
      <c r="U6" s="7">
        <v>12</v>
      </c>
      <c r="V6" s="7">
        <v>790</v>
      </c>
      <c r="W6" s="7">
        <v>281</v>
      </c>
      <c r="X6" s="7">
        <v>49</v>
      </c>
      <c r="Y6" s="7">
        <f t="shared" si="2"/>
        <v>1093</v>
      </c>
      <c r="Z6" s="7">
        <f t="shared" si="3"/>
        <v>1</v>
      </c>
      <c r="AB6" s="7">
        <f t="shared" si="8"/>
        <v>2.8113879003558719</v>
      </c>
    </row>
    <row r="7" spans="1:28" s="7" customFormat="1" ht="15" customHeight="1" x14ac:dyDescent="0.3">
      <c r="A7" t="s">
        <v>101</v>
      </c>
      <c r="B7">
        <v>45</v>
      </c>
      <c r="C7" t="s">
        <v>20</v>
      </c>
      <c r="D7" s="4" t="s">
        <v>22</v>
      </c>
      <c r="E7" s="4" t="s">
        <v>39</v>
      </c>
      <c r="F7" s="4">
        <v>1</v>
      </c>
      <c r="G7" s="4">
        <v>5</v>
      </c>
      <c r="H7" s="4">
        <v>6</v>
      </c>
      <c r="I7" s="4">
        <v>6</v>
      </c>
      <c r="J7" t="s">
        <v>19</v>
      </c>
      <c r="K7">
        <f t="shared" si="4"/>
        <v>1071</v>
      </c>
      <c r="L7">
        <f t="shared" si="5"/>
        <v>17</v>
      </c>
      <c r="M7">
        <f t="shared" si="6"/>
        <v>9</v>
      </c>
      <c r="O7">
        <f t="shared" si="0"/>
        <v>813</v>
      </c>
      <c r="P7">
        <f t="shared" si="1"/>
        <v>231</v>
      </c>
      <c r="Q7"/>
      <c r="R7">
        <f t="shared" si="7"/>
        <v>1</v>
      </c>
      <c r="S7">
        <v>1206</v>
      </c>
      <c r="T7" s="7">
        <v>91</v>
      </c>
      <c r="U7" s="7">
        <v>21</v>
      </c>
      <c r="V7" s="7">
        <v>813</v>
      </c>
      <c r="W7" s="7">
        <v>231</v>
      </c>
      <c r="X7" s="7">
        <v>50</v>
      </c>
      <c r="Y7" s="7">
        <f t="shared" si="2"/>
        <v>1071</v>
      </c>
      <c r="Z7" s="7">
        <f t="shared" si="3"/>
        <v>1</v>
      </c>
      <c r="AB7" s="7">
        <f t="shared" si="8"/>
        <v>3.5194805194805197</v>
      </c>
    </row>
    <row r="8" spans="1:28" s="7" customFormat="1" ht="15" customHeight="1" x14ac:dyDescent="0.3">
      <c r="A8" t="s">
        <v>101</v>
      </c>
      <c r="B8">
        <v>45</v>
      </c>
      <c r="C8" t="s">
        <v>20</v>
      </c>
      <c r="D8" s="4" t="s">
        <v>22</v>
      </c>
      <c r="E8" s="4" t="s">
        <v>39</v>
      </c>
      <c r="F8" s="4">
        <v>1</v>
      </c>
      <c r="G8" s="4">
        <v>6</v>
      </c>
      <c r="H8" s="4">
        <v>7</v>
      </c>
      <c r="I8" s="4">
        <v>7</v>
      </c>
      <c r="J8" t="s">
        <v>19</v>
      </c>
      <c r="K8">
        <f t="shared" si="4"/>
        <v>1044</v>
      </c>
      <c r="L8">
        <f t="shared" si="5"/>
        <v>18</v>
      </c>
      <c r="M8">
        <f t="shared" si="6"/>
        <v>0</v>
      </c>
      <c r="O8">
        <f t="shared" si="0"/>
        <v>829</v>
      </c>
      <c r="P8">
        <f t="shared" si="1"/>
        <v>193</v>
      </c>
      <c r="Q8"/>
      <c r="R8">
        <f t="shared" si="7"/>
        <v>4</v>
      </c>
      <c r="S8">
        <v>1206</v>
      </c>
      <c r="T8" s="7">
        <v>109</v>
      </c>
      <c r="U8" s="7">
        <v>21</v>
      </c>
      <c r="V8" s="7">
        <v>829</v>
      </c>
      <c r="W8" s="7">
        <v>193</v>
      </c>
      <c r="X8" s="7">
        <v>54</v>
      </c>
      <c r="Y8" s="7">
        <f t="shared" si="2"/>
        <v>1044</v>
      </c>
      <c r="Z8" s="7">
        <f t="shared" si="3"/>
        <v>1</v>
      </c>
      <c r="AB8" s="7">
        <f t="shared" si="8"/>
        <v>4.295336787564767</v>
      </c>
    </row>
    <row r="9" spans="1:28" s="7" customFormat="1" ht="15" customHeight="1" x14ac:dyDescent="0.3">
      <c r="A9" t="s">
        <v>101</v>
      </c>
      <c r="B9">
        <v>45</v>
      </c>
      <c r="C9" t="s">
        <v>20</v>
      </c>
      <c r="D9" s="4" t="s">
        <v>22</v>
      </c>
      <c r="E9" s="4" t="s">
        <v>39</v>
      </c>
      <c r="F9" s="4">
        <v>1</v>
      </c>
      <c r="G9" s="4">
        <v>7</v>
      </c>
      <c r="H9" s="4">
        <v>8</v>
      </c>
      <c r="I9" s="4">
        <v>8</v>
      </c>
      <c r="J9" t="s">
        <v>19</v>
      </c>
      <c r="K9">
        <f t="shared" si="4"/>
        <v>1022</v>
      </c>
      <c r="L9">
        <f t="shared" si="5"/>
        <v>20</v>
      </c>
      <c r="M9">
        <f t="shared" si="6"/>
        <v>7</v>
      </c>
      <c r="O9">
        <f t="shared" si="0"/>
        <v>844</v>
      </c>
      <c r="P9">
        <f t="shared" si="1"/>
        <v>151</v>
      </c>
      <c r="Q9"/>
      <c r="R9">
        <f t="shared" si="7"/>
        <v>0</v>
      </c>
      <c r="S9">
        <v>1206</v>
      </c>
      <c r="T9" s="7">
        <v>129</v>
      </c>
      <c r="U9" s="7">
        <v>28</v>
      </c>
      <c r="V9" s="7">
        <v>844</v>
      </c>
      <c r="W9" s="7">
        <v>151</v>
      </c>
      <c r="X9" s="7">
        <v>54</v>
      </c>
      <c r="Y9" s="7">
        <f t="shared" si="2"/>
        <v>1022</v>
      </c>
      <c r="Z9" s="7">
        <f t="shared" si="3"/>
        <v>1</v>
      </c>
      <c r="AB9" s="7">
        <f t="shared" si="8"/>
        <v>5.5894039735099339</v>
      </c>
    </row>
    <row r="10" spans="1:28" s="7" customFormat="1" ht="15" customHeight="1" x14ac:dyDescent="0.3">
      <c r="A10" t="s">
        <v>101</v>
      </c>
      <c r="B10">
        <v>45</v>
      </c>
      <c r="C10" t="s">
        <v>20</v>
      </c>
      <c r="D10" s="4" t="s">
        <v>22</v>
      </c>
      <c r="E10" s="4" t="s">
        <v>39</v>
      </c>
      <c r="F10" s="4">
        <v>1</v>
      </c>
      <c r="G10" s="4">
        <v>8</v>
      </c>
      <c r="H10" s="4">
        <v>9</v>
      </c>
      <c r="I10" s="4">
        <v>9</v>
      </c>
      <c r="J10" t="s">
        <v>19</v>
      </c>
      <c r="K10">
        <f t="shared" si="4"/>
        <v>995</v>
      </c>
      <c r="L10">
        <f t="shared" si="5"/>
        <v>12</v>
      </c>
      <c r="M10">
        <f t="shared" si="6"/>
        <v>8</v>
      </c>
      <c r="O10">
        <f t="shared" si="0"/>
        <v>851</v>
      </c>
      <c r="P10">
        <f t="shared" si="1"/>
        <v>121</v>
      </c>
      <c r="Q10"/>
      <c r="R10">
        <f t="shared" si="7"/>
        <v>3</v>
      </c>
      <c r="S10">
        <v>1206</v>
      </c>
      <c r="T10" s="7">
        <v>141</v>
      </c>
      <c r="U10" s="7">
        <v>36</v>
      </c>
      <c r="V10" s="7">
        <v>851</v>
      </c>
      <c r="W10" s="7">
        <v>121</v>
      </c>
      <c r="X10" s="7">
        <v>57</v>
      </c>
      <c r="Y10" s="7">
        <f t="shared" si="2"/>
        <v>995</v>
      </c>
      <c r="Z10" s="7">
        <f t="shared" si="3"/>
        <v>1</v>
      </c>
      <c r="AB10" s="7">
        <f t="shared" si="8"/>
        <v>7.0330578512396693</v>
      </c>
    </row>
    <row r="11" spans="1:28" s="7" customFormat="1" ht="15" customHeight="1" x14ac:dyDescent="0.3">
      <c r="A11" t="s">
        <v>101</v>
      </c>
      <c r="B11">
        <v>45</v>
      </c>
      <c r="C11" t="s">
        <v>20</v>
      </c>
      <c r="D11" s="4" t="s">
        <v>22</v>
      </c>
      <c r="E11" s="4" t="s">
        <v>39</v>
      </c>
      <c r="F11" s="4">
        <v>1</v>
      </c>
      <c r="G11" s="4">
        <v>9</v>
      </c>
      <c r="H11" s="4">
        <v>10</v>
      </c>
      <c r="I11" s="4">
        <v>10</v>
      </c>
      <c r="J11" t="s">
        <v>19</v>
      </c>
      <c r="K11">
        <f t="shared" si="4"/>
        <v>972</v>
      </c>
      <c r="L11">
        <f t="shared" si="5"/>
        <v>15</v>
      </c>
      <c r="M11">
        <f t="shared" si="6"/>
        <v>8</v>
      </c>
      <c r="O11">
        <f t="shared" si="0"/>
        <v>842</v>
      </c>
      <c r="P11">
        <f t="shared" si="1"/>
        <v>98</v>
      </c>
      <c r="Q11"/>
      <c r="R11">
        <f t="shared" si="7"/>
        <v>9</v>
      </c>
      <c r="S11">
        <v>1206</v>
      </c>
      <c r="T11" s="7">
        <v>156</v>
      </c>
      <c r="U11" s="7">
        <v>44</v>
      </c>
      <c r="V11" s="7">
        <v>842</v>
      </c>
      <c r="W11" s="7">
        <v>98</v>
      </c>
      <c r="X11" s="7">
        <v>66</v>
      </c>
      <c r="Y11" s="7">
        <f t="shared" si="2"/>
        <v>972</v>
      </c>
      <c r="Z11" s="7">
        <f t="shared" si="3"/>
        <v>1</v>
      </c>
      <c r="AB11" s="7">
        <f t="shared" si="8"/>
        <v>8.591836734693878</v>
      </c>
    </row>
    <row r="12" spans="1:28" s="7" customFormat="1" ht="15" customHeight="1" x14ac:dyDescent="0.3">
      <c r="A12" t="s">
        <v>101</v>
      </c>
      <c r="B12">
        <v>45</v>
      </c>
      <c r="C12" t="s">
        <v>20</v>
      </c>
      <c r="D12" s="4" t="s">
        <v>22</v>
      </c>
      <c r="E12" s="4" t="s">
        <v>39</v>
      </c>
      <c r="F12" s="4">
        <v>1</v>
      </c>
      <c r="G12" s="4">
        <v>10</v>
      </c>
      <c r="H12" s="4">
        <v>11</v>
      </c>
      <c r="I12" s="4">
        <v>11</v>
      </c>
      <c r="J12" t="s">
        <v>19</v>
      </c>
      <c r="K12">
        <f t="shared" si="4"/>
        <v>940</v>
      </c>
      <c r="L12">
        <f t="shared" si="5"/>
        <v>11</v>
      </c>
      <c r="M12">
        <f t="shared" si="6"/>
        <v>5</v>
      </c>
      <c r="O12">
        <f t="shared" ref="O12:O41" si="9">V12</f>
        <v>836</v>
      </c>
      <c r="P12">
        <f>W12-13</f>
        <v>85</v>
      </c>
      <c r="Q12" s="3"/>
      <c r="R12">
        <f t="shared" si="7"/>
        <v>3</v>
      </c>
      <c r="S12">
        <v>1206</v>
      </c>
      <c r="T12" s="7">
        <v>167</v>
      </c>
      <c r="U12" s="7">
        <v>49</v>
      </c>
      <c r="V12" s="7">
        <v>836</v>
      </c>
      <c r="W12" s="7">
        <v>98</v>
      </c>
      <c r="X12" s="7">
        <v>69</v>
      </c>
      <c r="Y12" s="7">
        <f t="shared" si="2"/>
        <v>940</v>
      </c>
      <c r="Z12" s="7">
        <f t="shared" si="3"/>
        <v>1</v>
      </c>
      <c r="AA12" s="7" t="s">
        <v>206</v>
      </c>
      <c r="AB12" s="7">
        <f t="shared" si="8"/>
        <v>9.8352941176470594</v>
      </c>
    </row>
    <row r="13" spans="1:28" s="7" customFormat="1" ht="15" customHeight="1" x14ac:dyDescent="0.3">
      <c r="A13" t="s">
        <v>101</v>
      </c>
      <c r="B13">
        <v>45</v>
      </c>
      <c r="C13" t="s">
        <v>20</v>
      </c>
      <c r="D13" s="4" t="s">
        <v>22</v>
      </c>
      <c r="E13" s="4" t="s">
        <v>39</v>
      </c>
      <c r="F13" s="4">
        <v>1</v>
      </c>
      <c r="G13" s="4">
        <v>11</v>
      </c>
      <c r="H13" s="4">
        <v>12</v>
      </c>
      <c r="I13" s="4">
        <v>12</v>
      </c>
      <c r="J13" t="s">
        <v>19</v>
      </c>
      <c r="K13" s="3">
        <f t="shared" si="4"/>
        <v>921</v>
      </c>
      <c r="L13">
        <f t="shared" si="5"/>
        <v>5</v>
      </c>
      <c r="M13">
        <f t="shared" si="6"/>
        <v>5</v>
      </c>
      <c r="O13">
        <f t="shared" si="9"/>
        <v>833</v>
      </c>
      <c r="P13">
        <f t="shared" ref="P13:P31" si="10">W13</f>
        <v>77</v>
      </c>
      <c r="Q13"/>
      <c r="R13">
        <f t="shared" si="7"/>
        <v>1</v>
      </c>
      <c r="S13">
        <v>1206</v>
      </c>
      <c r="T13" s="7">
        <v>172</v>
      </c>
      <c r="U13" s="7">
        <v>54</v>
      </c>
      <c r="V13" s="7">
        <v>833</v>
      </c>
      <c r="W13" s="7">
        <v>77</v>
      </c>
      <c r="X13" s="7">
        <v>70</v>
      </c>
      <c r="Y13" s="7">
        <f t="shared" si="2"/>
        <v>921</v>
      </c>
      <c r="Z13" s="7">
        <f t="shared" si="3"/>
        <v>1</v>
      </c>
      <c r="AB13" s="7">
        <f t="shared" si="8"/>
        <v>10.818181818181818</v>
      </c>
    </row>
    <row r="14" spans="1:28" x14ac:dyDescent="0.3">
      <c r="A14" t="s">
        <v>101</v>
      </c>
      <c r="B14">
        <v>45</v>
      </c>
      <c r="C14" t="s">
        <v>20</v>
      </c>
      <c r="D14" s="4" t="s">
        <v>22</v>
      </c>
      <c r="E14" s="4" t="s">
        <v>39</v>
      </c>
      <c r="F14" s="4">
        <v>1</v>
      </c>
      <c r="G14" s="4">
        <v>12</v>
      </c>
      <c r="H14" s="4">
        <v>13</v>
      </c>
      <c r="I14" s="4">
        <v>13</v>
      </c>
      <c r="J14" t="s">
        <v>19</v>
      </c>
      <c r="K14">
        <f t="shared" si="4"/>
        <v>910</v>
      </c>
      <c r="L14">
        <f t="shared" si="5"/>
        <v>5</v>
      </c>
      <c r="M14">
        <f t="shared" si="6"/>
        <v>1</v>
      </c>
      <c r="O14">
        <f t="shared" si="9"/>
        <v>825</v>
      </c>
      <c r="P14">
        <f t="shared" si="10"/>
        <v>71</v>
      </c>
      <c r="R14">
        <f t="shared" si="7"/>
        <v>8</v>
      </c>
      <c r="S14">
        <v>1206</v>
      </c>
      <c r="T14">
        <v>177</v>
      </c>
      <c r="U14">
        <v>55</v>
      </c>
      <c r="V14">
        <v>825</v>
      </c>
      <c r="W14">
        <v>71</v>
      </c>
      <c r="X14">
        <v>78</v>
      </c>
      <c r="Y14" s="7">
        <f t="shared" si="2"/>
        <v>910</v>
      </c>
      <c r="Z14" s="7">
        <f t="shared" si="3"/>
        <v>1</v>
      </c>
      <c r="AB14" s="7">
        <f t="shared" si="8"/>
        <v>11.619718309859154</v>
      </c>
    </row>
    <row r="15" spans="1:28" x14ac:dyDescent="0.3">
      <c r="A15" t="s">
        <v>101</v>
      </c>
      <c r="B15">
        <v>45</v>
      </c>
      <c r="C15" t="s">
        <v>20</v>
      </c>
      <c r="D15" s="4" t="s">
        <v>22</v>
      </c>
      <c r="E15" s="4" t="s">
        <v>39</v>
      </c>
      <c r="F15" s="4">
        <v>1</v>
      </c>
      <c r="G15" s="4">
        <v>13</v>
      </c>
      <c r="H15" s="4">
        <v>14</v>
      </c>
      <c r="I15" s="4">
        <v>14</v>
      </c>
      <c r="J15" t="s">
        <v>19</v>
      </c>
      <c r="K15">
        <f t="shared" si="4"/>
        <v>896</v>
      </c>
      <c r="L15">
        <f t="shared" si="5"/>
        <v>7</v>
      </c>
      <c r="M15">
        <f t="shared" si="6"/>
        <v>0</v>
      </c>
      <c r="O15">
        <f t="shared" si="9"/>
        <v>815</v>
      </c>
      <c r="P15">
        <f t="shared" si="10"/>
        <v>68</v>
      </c>
      <c r="R15">
        <f t="shared" si="7"/>
        <v>6</v>
      </c>
      <c r="S15">
        <v>1206</v>
      </c>
      <c r="T15">
        <v>184</v>
      </c>
      <c r="U15">
        <v>55</v>
      </c>
      <c r="V15">
        <v>815</v>
      </c>
      <c r="W15">
        <v>68</v>
      </c>
      <c r="X15">
        <v>84</v>
      </c>
      <c r="Y15" s="7">
        <f t="shared" si="2"/>
        <v>896</v>
      </c>
      <c r="Z15" s="7">
        <f t="shared" si="3"/>
        <v>1</v>
      </c>
      <c r="AB15" s="7">
        <f t="shared" si="8"/>
        <v>11.985294117647058</v>
      </c>
    </row>
    <row r="16" spans="1:28" x14ac:dyDescent="0.3">
      <c r="A16" t="s">
        <v>101</v>
      </c>
      <c r="B16">
        <v>45</v>
      </c>
      <c r="C16" t="s">
        <v>20</v>
      </c>
      <c r="D16" s="4" t="s">
        <v>22</v>
      </c>
      <c r="E16" s="4" t="s">
        <v>39</v>
      </c>
      <c r="F16" s="4">
        <v>1</v>
      </c>
      <c r="G16" s="4">
        <v>14</v>
      </c>
      <c r="H16" s="4">
        <v>15</v>
      </c>
      <c r="I16" s="4">
        <v>15</v>
      </c>
      <c r="J16" t="s">
        <v>19</v>
      </c>
      <c r="K16">
        <f t="shared" si="4"/>
        <v>883</v>
      </c>
      <c r="L16">
        <f t="shared" si="5"/>
        <v>5</v>
      </c>
      <c r="M16">
        <f t="shared" si="6"/>
        <v>4</v>
      </c>
      <c r="O16">
        <f t="shared" si="9"/>
        <v>803</v>
      </c>
      <c r="P16">
        <f t="shared" si="10"/>
        <v>68</v>
      </c>
      <c r="Q16" s="3"/>
      <c r="R16">
        <f t="shared" si="7"/>
        <v>3</v>
      </c>
      <c r="S16">
        <v>1206</v>
      </c>
      <c r="T16">
        <v>189</v>
      </c>
      <c r="U16">
        <v>59</v>
      </c>
      <c r="V16">
        <v>803</v>
      </c>
      <c r="W16">
        <v>68</v>
      </c>
      <c r="X16">
        <f>84+3</f>
        <v>87</v>
      </c>
      <c r="Y16" s="7">
        <f t="shared" si="2"/>
        <v>883</v>
      </c>
      <c r="Z16" s="7">
        <f t="shared" si="3"/>
        <v>1</v>
      </c>
      <c r="AA16" t="s">
        <v>207</v>
      </c>
      <c r="AB16" s="7">
        <f t="shared" si="8"/>
        <v>11.808823529411764</v>
      </c>
    </row>
    <row r="17" spans="1:28" x14ac:dyDescent="0.3">
      <c r="A17" t="s">
        <v>101</v>
      </c>
      <c r="B17">
        <v>45</v>
      </c>
      <c r="C17" t="s">
        <v>20</v>
      </c>
      <c r="D17" s="4" t="s">
        <v>22</v>
      </c>
      <c r="E17" s="4" t="s">
        <v>39</v>
      </c>
      <c r="F17" s="4">
        <v>1</v>
      </c>
      <c r="G17" s="4">
        <v>15</v>
      </c>
      <c r="H17" s="4">
        <v>16</v>
      </c>
      <c r="I17" s="4">
        <v>16</v>
      </c>
      <c r="J17" t="s">
        <v>19</v>
      </c>
      <c r="K17" s="3">
        <f t="shared" si="4"/>
        <v>871</v>
      </c>
      <c r="L17">
        <f t="shared" si="5"/>
        <v>8</v>
      </c>
      <c r="M17">
        <f t="shared" si="6"/>
        <v>4</v>
      </c>
      <c r="O17">
        <f t="shared" si="9"/>
        <v>791</v>
      </c>
      <c r="P17">
        <f t="shared" si="10"/>
        <v>64</v>
      </c>
      <c r="R17">
        <f t="shared" si="7"/>
        <v>4</v>
      </c>
      <c r="S17">
        <v>1206</v>
      </c>
      <c r="T17">
        <v>197</v>
      </c>
      <c r="U17">
        <v>63</v>
      </c>
      <c r="V17">
        <v>791</v>
      </c>
      <c r="W17">
        <v>64</v>
      </c>
      <c r="X17">
        <v>91</v>
      </c>
      <c r="Y17" s="7">
        <f t="shared" si="2"/>
        <v>871</v>
      </c>
      <c r="Z17" s="7">
        <f t="shared" si="3"/>
        <v>1</v>
      </c>
      <c r="AB17" s="7">
        <f t="shared" si="8"/>
        <v>12.359375</v>
      </c>
    </row>
    <row r="18" spans="1:28" x14ac:dyDescent="0.3">
      <c r="A18" t="s">
        <v>101</v>
      </c>
      <c r="B18">
        <v>45</v>
      </c>
      <c r="C18" t="s">
        <v>20</v>
      </c>
      <c r="D18" s="4" t="s">
        <v>22</v>
      </c>
      <c r="E18" s="4" t="s">
        <v>39</v>
      </c>
      <c r="F18" s="4">
        <v>1</v>
      </c>
      <c r="G18" s="4">
        <v>16</v>
      </c>
      <c r="H18" s="4">
        <v>17</v>
      </c>
      <c r="I18" s="4">
        <v>17</v>
      </c>
      <c r="J18" t="s">
        <v>19</v>
      </c>
      <c r="K18">
        <f t="shared" si="4"/>
        <v>855</v>
      </c>
      <c r="L18">
        <f t="shared" si="5"/>
        <v>3</v>
      </c>
      <c r="M18">
        <f t="shared" si="6"/>
        <v>1</v>
      </c>
      <c r="O18">
        <f t="shared" si="9"/>
        <v>788</v>
      </c>
      <c r="P18">
        <f t="shared" si="10"/>
        <v>51</v>
      </c>
      <c r="R18">
        <f t="shared" si="7"/>
        <v>12</v>
      </c>
      <c r="S18">
        <v>1206</v>
      </c>
      <c r="T18">
        <v>200</v>
      </c>
      <c r="U18">
        <v>64</v>
      </c>
      <c r="V18">
        <v>788</v>
      </c>
      <c r="W18">
        <v>51</v>
      </c>
      <c r="X18">
        <v>103</v>
      </c>
      <c r="Y18" s="7">
        <f t="shared" si="2"/>
        <v>855</v>
      </c>
      <c r="Z18" s="7">
        <f t="shared" si="3"/>
        <v>1</v>
      </c>
      <c r="AB18" s="7">
        <f t="shared" si="8"/>
        <v>15.450980392156863</v>
      </c>
    </row>
    <row r="19" spans="1:28" x14ac:dyDescent="0.3">
      <c r="A19" t="s">
        <v>101</v>
      </c>
      <c r="B19">
        <v>45</v>
      </c>
      <c r="C19" t="s">
        <v>20</v>
      </c>
      <c r="D19" s="4" t="s">
        <v>22</v>
      </c>
      <c r="E19" s="4" t="s">
        <v>39</v>
      </c>
      <c r="F19" s="4">
        <v>1</v>
      </c>
      <c r="G19" s="4">
        <v>17</v>
      </c>
      <c r="H19" s="4">
        <v>18</v>
      </c>
      <c r="I19" s="4">
        <v>18</v>
      </c>
      <c r="J19" t="s">
        <v>19</v>
      </c>
      <c r="K19">
        <f t="shared" si="4"/>
        <v>839</v>
      </c>
      <c r="L19">
        <f t="shared" si="5"/>
        <v>0</v>
      </c>
      <c r="M19">
        <f t="shared" si="6"/>
        <v>3</v>
      </c>
      <c r="O19">
        <f t="shared" si="9"/>
        <v>776</v>
      </c>
      <c r="P19">
        <f t="shared" si="10"/>
        <v>48</v>
      </c>
      <c r="R19">
        <f t="shared" si="7"/>
        <v>12</v>
      </c>
      <c r="S19">
        <v>1206</v>
      </c>
      <c r="T19">
        <v>200</v>
      </c>
      <c r="U19">
        <v>67</v>
      </c>
      <c r="V19">
        <v>776</v>
      </c>
      <c r="W19">
        <v>48</v>
      </c>
      <c r="X19">
        <v>115</v>
      </c>
      <c r="Y19" s="7">
        <f t="shared" si="2"/>
        <v>839</v>
      </c>
      <c r="Z19" s="7">
        <f t="shared" si="3"/>
        <v>1</v>
      </c>
      <c r="AB19" s="7">
        <f t="shared" si="8"/>
        <v>16.166666666666668</v>
      </c>
    </row>
    <row r="20" spans="1:28" x14ac:dyDescent="0.3">
      <c r="A20" t="s">
        <v>101</v>
      </c>
      <c r="B20">
        <v>45</v>
      </c>
      <c r="C20" t="s">
        <v>20</v>
      </c>
      <c r="D20" s="4" t="s">
        <v>22</v>
      </c>
      <c r="E20" s="4" t="s">
        <v>39</v>
      </c>
      <c r="F20" s="4">
        <v>1</v>
      </c>
      <c r="G20" s="4">
        <v>18</v>
      </c>
      <c r="H20" s="4">
        <v>19</v>
      </c>
      <c r="I20" s="4">
        <v>19</v>
      </c>
      <c r="J20" t="s">
        <v>19</v>
      </c>
      <c r="K20">
        <f t="shared" si="4"/>
        <v>824</v>
      </c>
      <c r="L20">
        <f t="shared" si="5"/>
        <v>1</v>
      </c>
      <c r="M20">
        <f t="shared" si="6"/>
        <v>5</v>
      </c>
      <c r="O20">
        <f t="shared" si="9"/>
        <v>767</v>
      </c>
      <c r="P20">
        <f t="shared" si="10"/>
        <v>48</v>
      </c>
      <c r="R20">
        <f t="shared" si="7"/>
        <v>3</v>
      </c>
      <c r="S20">
        <v>1206</v>
      </c>
      <c r="T20">
        <v>201</v>
      </c>
      <c r="U20">
        <v>72</v>
      </c>
      <c r="V20">
        <v>767</v>
      </c>
      <c r="W20">
        <v>48</v>
      </c>
      <c r="X20">
        <v>118</v>
      </c>
      <c r="Y20" s="7">
        <f t="shared" si="2"/>
        <v>824</v>
      </c>
      <c r="Z20" s="7">
        <f t="shared" si="3"/>
        <v>1</v>
      </c>
      <c r="AB20" s="7">
        <f t="shared" si="8"/>
        <v>15.979166666666666</v>
      </c>
    </row>
    <row r="21" spans="1:28" x14ac:dyDescent="0.3">
      <c r="A21" t="s">
        <v>101</v>
      </c>
      <c r="B21">
        <v>45</v>
      </c>
      <c r="C21" t="s">
        <v>20</v>
      </c>
      <c r="D21" s="4" t="s">
        <v>22</v>
      </c>
      <c r="E21" s="4" t="s">
        <v>39</v>
      </c>
      <c r="F21" s="4">
        <v>1</v>
      </c>
      <c r="G21" s="4">
        <v>19</v>
      </c>
      <c r="H21" s="4">
        <v>20</v>
      </c>
      <c r="I21" s="4">
        <v>20</v>
      </c>
      <c r="J21" t="s">
        <v>19</v>
      </c>
      <c r="K21">
        <f t="shared" si="4"/>
        <v>815</v>
      </c>
      <c r="L21">
        <f t="shared" si="5"/>
        <v>0</v>
      </c>
      <c r="M21">
        <f t="shared" si="6"/>
        <v>3</v>
      </c>
      <c r="O21">
        <f t="shared" si="9"/>
        <v>762</v>
      </c>
      <c r="P21">
        <f t="shared" si="10"/>
        <v>47</v>
      </c>
      <c r="R21">
        <f t="shared" si="7"/>
        <v>3</v>
      </c>
      <c r="S21">
        <v>1206</v>
      </c>
      <c r="T21">
        <v>201</v>
      </c>
      <c r="U21">
        <v>75</v>
      </c>
      <c r="V21">
        <v>762</v>
      </c>
      <c r="W21">
        <v>47</v>
      </c>
      <c r="X21">
        <v>121</v>
      </c>
      <c r="Y21" s="7">
        <f t="shared" si="2"/>
        <v>815</v>
      </c>
      <c r="Z21" s="7">
        <f t="shared" si="3"/>
        <v>1</v>
      </c>
      <c r="AB21" s="7">
        <f t="shared" si="8"/>
        <v>16.212765957446809</v>
      </c>
    </row>
    <row r="22" spans="1:28" x14ac:dyDescent="0.3">
      <c r="A22" t="s">
        <v>102</v>
      </c>
      <c r="B22">
        <v>45</v>
      </c>
      <c r="C22" t="s">
        <v>20</v>
      </c>
      <c r="D22" s="4" t="s">
        <v>23</v>
      </c>
      <c r="E22" s="4" t="s">
        <v>39</v>
      </c>
      <c r="F22" s="4">
        <v>1</v>
      </c>
      <c r="G22" s="4">
        <v>0</v>
      </c>
      <c r="H22" s="4">
        <v>1</v>
      </c>
      <c r="I22" s="4">
        <v>1</v>
      </c>
      <c r="J22" t="s">
        <v>19</v>
      </c>
      <c r="K22" s="4">
        <f>S22</f>
        <v>298</v>
      </c>
      <c r="L22" s="4">
        <f>T22</f>
        <v>27</v>
      </c>
      <c r="M22" s="4">
        <f>U22</f>
        <v>0</v>
      </c>
      <c r="O22">
        <f t="shared" si="9"/>
        <v>0</v>
      </c>
      <c r="P22">
        <f t="shared" si="10"/>
        <v>271</v>
      </c>
      <c r="R22">
        <f>X22</f>
        <v>0</v>
      </c>
      <c r="S22" s="4">
        <v>298</v>
      </c>
      <c r="T22">
        <v>27</v>
      </c>
      <c r="U22">
        <v>0</v>
      </c>
      <c r="V22">
        <v>0</v>
      </c>
      <c r="W22">
        <v>271</v>
      </c>
      <c r="X22">
        <v>0</v>
      </c>
      <c r="Y22" s="7">
        <f t="shared" si="2"/>
        <v>298</v>
      </c>
      <c r="Z22" s="7">
        <f t="shared" si="3"/>
        <v>1</v>
      </c>
      <c r="AB22" s="7">
        <f t="shared" si="8"/>
        <v>0</v>
      </c>
    </row>
    <row r="23" spans="1:28" x14ac:dyDescent="0.3">
      <c r="A23" t="s">
        <v>102</v>
      </c>
      <c r="B23">
        <v>45</v>
      </c>
      <c r="C23" t="s">
        <v>20</v>
      </c>
      <c r="D23" s="4" t="s">
        <v>23</v>
      </c>
      <c r="E23" s="4" t="s">
        <v>39</v>
      </c>
      <c r="F23" s="4">
        <v>1</v>
      </c>
      <c r="G23" s="4">
        <v>1</v>
      </c>
      <c r="H23" s="4">
        <v>2</v>
      </c>
      <c r="I23" s="4">
        <v>2</v>
      </c>
      <c r="J23" t="s">
        <v>19</v>
      </c>
      <c r="K23" s="4">
        <f t="shared" ref="K23:K41" si="11">K22-L22-M22-R22</f>
        <v>271</v>
      </c>
      <c r="L23">
        <f t="shared" ref="L23:L41" si="12">T23-T22</f>
        <v>12</v>
      </c>
      <c r="M23">
        <f t="shared" ref="M23:M41" si="13">U23-U22</f>
        <v>0</v>
      </c>
      <c r="O23">
        <f t="shared" si="9"/>
        <v>29</v>
      </c>
      <c r="P23">
        <f t="shared" si="10"/>
        <v>230</v>
      </c>
      <c r="R23">
        <f t="shared" ref="R23:R41" si="14">X23-X22</f>
        <v>0</v>
      </c>
      <c r="S23" s="4">
        <v>298</v>
      </c>
      <c r="T23">
        <v>39</v>
      </c>
      <c r="U23">
        <v>0</v>
      </c>
      <c r="V23">
        <v>29</v>
      </c>
      <c r="W23">
        <v>230</v>
      </c>
      <c r="X23">
        <v>0</v>
      </c>
      <c r="Y23" s="7">
        <f t="shared" si="2"/>
        <v>271</v>
      </c>
      <c r="Z23" s="7">
        <f t="shared" si="3"/>
        <v>1</v>
      </c>
      <c r="AB23" s="7">
        <f t="shared" si="8"/>
        <v>0.12608695652173912</v>
      </c>
    </row>
    <row r="24" spans="1:28" x14ac:dyDescent="0.3">
      <c r="A24" t="s">
        <v>102</v>
      </c>
      <c r="B24">
        <v>45</v>
      </c>
      <c r="C24" t="s">
        <v>20</v>
      </c>
      <c r="D24" s="4" t="s">
        <v>23</v>
      </c>
      <c r="E24" s="4" t="s">
        <v>39</v>
      </c>
      <c r="F24" s="4">
        <v>1</v>
      </c>
      <c r="G24" s="4">
        <v>2</v>
      </c>
      <c r="H24" s="4">
        <v>3</v>
      </c>
      <c r="I24" s="4">
        <v>3</v>
      </c>
      <c r="J24" t="s">
        <v>19</v>
      </c>
      <c r="K24" s="4">
        <f t="shared" si="11"/>
        <v>259</v>
      </c>
      <c r="L24">
        <f t="shared" si="12"/>
        <v>15</v>
      </c>
      <c r="M24">
        <f t="shared" si="13"/>
        <v>3</v>
      </c>
      <c r="O24">
        <f t="shared" si="9"/>
        <v>73</v>
      </c>
      <c r="P24">
        <f t="shared" si="10"/>
        <v>167</v>
      </c>
      <c r="R24">
        <f t="shared" si="14"/>
        <v>1</v>
      </c>
      <c r="S24" s="4">
        <v>298</v>
      </c>
      <c r="T24">
        <v>54</v>
      </c>
      <c r="U24">
        <v>3</v>
      </c>
      <c r="V24">
        <v>73</v>
      </c>
      <c r="W24">
        <v>167</v>
      </c>
      <c r="X24">
        <v>1</v>
      </c>
      <c r="Y24" s="7">
        <f t="shared" si="2"/>
        <v>259</v>
      </c>
      <c r="Z24" s="7">
        <f t="shared" si="3"/>
        <v>1</v>
      </c>
      <c r="AB24" s="7">
        <f t="shared" si="8"/>
        <v>0.43712574850299402</v>
      </c>
    </row>
    <row r="25" spans="1:28" x14ac:dyDescent="0.3">
      <c r="A25" t="s">
        <v>102</v>
      </c>
      <c r="B25">
        <v>45</v>
      </c>
      <c r="C25" t="s">
        <v>20</v>
      </c>
      <c r="D25" s="4" t="s">
        <v>23</v>
      </c>
      <c r="E25" s="4" t="s">
        <v>39</v>
      </c>
      <c r="F25" s="4">
        <v>1</v>
      </c>
      <c r="G25" s="4">
        <v>3</v>
      </c>
      <c r="H25" s="4">
        <v>4</v>
      </c>
      <c r="I25" s="4">
        <v>4</v>
      </c>
      <c r="J25" t="s">
        <v>19</v>
      </c>
      <c r="K25" s="4">
        <f t="shared" si="11"/>
        <v>240</v>
      </c>
      <c r="L25">
        <f t="shared" si="12"/>
        <v>12</v>
      </c>
      <c r="M25">
        <f t="shared" si="13"/>
        <v>0</v>
      </c>
      <c r="O25">
        <f t="shared" si="9"/>
        <v>103</v>
      </c>
      <c r="P25">
        <f t="shared" si="10"/>
        <v>125</v>
      </c>
      <c r="R25">
        <f t="shared" si="14"/>
        <v>0</v>
      </c>
      <c r="S25" s="4">
        <v>298</v>
      </c>
      <c r="T25">
        <v>66</v>
      </c>
      <c r="U25">
        <v>3</v>
      </c>
      <c r="V25">
        <v>103</v>
      </c>
      <c r="W25">
        <v>125</v>
      </c>
      <c r="X25">
        <v>1</v>
      </c>
      <c r="Y25" s="7">
        <f t="shared" si="2"/>
        <v>240</v>
      </c>
      <c r="Z25" s="7">
        <f t="shared" si="3"/>
        <v>1</v>
      </c>
      <c r="AB25" s="7">
        <f t="shared" si="8"/>
        <v>0.82399999999999995</v>
      </c>
    </row>
    <row r="26" spans="1:28" x14ac:dyDescent="0.3">
      <c r="A26" t="s">
        <v>102</v>
      </c>
      <c r="B26">
        <v>45</v>
      </c>
      <c r="C26" t="s">
        <v>20</v>
      </c>
      <c r="D26" s="4" t="s">
        <v>23</v>
      </c>
      <c r="E26" s="4" t="s">
        <v>39</v>
      </c>
      <c r="F26" s="4">
        <v>1</v>
      </c>
      <c r="G26" s="4">
        <v>4</v>
      </c>
      <c r="H26" s="4">
        <v>5</v>
      </c>
      <c r="I26" s="4">
        <v>5</v>
      </c>
      <c r="J26" t="s">
        <v>19</v>
      </c>
      <c r="K26" s="4">
        <f t="shared" si="11"/>
        <v>228</v>
      </c>
      <c r="L26">
        <f t="shared" si="12"/>
        <v>10</v>
      </c>
      <c r="M26">
        <f t="shared" si="13"/>
        <v>0</v>
      </c>
      <c r="O26">
        <f t="shared" si="9"/>
        <v>125</v>
      </c>
      <c r="P26">
        <f t="shared" si="10"/>
        <v>90</v>
      </c>
      <c r="R26">
        <f t="shared" si="14"/>
        <v>3</v>
      </c>
      <c r="S26" s="4">
        <v>298</v>
      </c>
      <c r="T26">
        <v>76</v>
      </c>
      <c r="U26">
        <v>3</v>
      </c>
      <c r="V26">
        <v>125</v>
      </c>
      <c r="W26">
        <v>90</v>
      </c>
      <c r="X26">
        <v>4</v>
      </c>
      <c r="Y26" s="7">
        <f t="shared" si="2"/>
        <v>228</v>
      </c>
      <c r="Z26" s="7">
        <f t="shared" si="3"/>
        <v>1</v>
      </c>
      <c r="AB26" s="7">
        <f t="shared" si="8"/>
        <v>1.3888888888888888</v>
      </c>
    </row>
    <row r="27" spans="1:28" x14ac:dyDescent="0.3">
      <c r="A27" t="s">
        <v>102</v>
      </c>
      <c r="B27">
        <v>45</v>
      </c>
      <c r="C27" t="s">
        <v>20</v>
      </c>
      <c r="D27" s="4" t="s">
        <v>23</v>
      </c>
      <c r="E27" s="4" t="s">
        <v>39</v>
      </c>
      <c r="F27" s="4">
        <v>1</v>
      </c>
      <c r="G27" s="4">
        <v>5</v>
      </c>
      <c r="H27" s="4">
        <v>6</v>
      </c>
      <c r="I27" s="4">
        <v>6</v>
      </c>
      <c r="J27" t="s">
        <v>19</v>
      </c>
      <c r="K27" s="4">
        <f t="shared" si="11"/>
        <v>215</v>
      </c>
      <c r="L27">
        <f t="shared" si="12"/>
        <v>8</v>
      </c>
      <c r="M27">
        <f t="shared" si="13"/>
        <v>2</v>
      </c>
      <c r="O27">
        <f t="shared" si="9"/>
        <v>132</v>
      </c>
      <c r="P27">
        <f t="shared" si="10"/>
        <v>73</v>
      </c>
      <c r="R27">
        <f t="shared" si="14"/>
        <v>0</v>
      </c>
      <c r="S27" s="4">
        <v>298</v>
      </c>
      <c r="T27">
        <v>84</v>
      </c>
      <c r="U27">
        <v>5</v>
      </c>
      <c r="V27">
        <v>132</v>
      </c>
      <c r="W27">
        <v>73</v>
      </c>
      <c r="X27">
        <v>4</v>
      </c>
      <c r="Y27" s="7">
        <f t="shared" si="2"/>
        <v>215</v>
      </c>
      <c r="Z27" s="7">
        <f t="shared" si="3"/>
        <v>1</v>
      </c>
      <c r="AB27" s="7">
        <f t="shared" si="8"/>
        <v>1.8082191780821917</v>
      </c>
    </row>
    <row r="28" spans="1:28" x14ac:dyDescent="0.3">
      <c r="A28" t="s">
        <v>102</v>
      </c>
      <c r="B28">
        <v>45</v>
      </c>
      <c r="C28" t="s">
        <v>20</v>
      </c>
      <c r="D28" s="4" t="s">
        <v>23</v>
      </c>
      <c r="E28" s="4" t="s">
        <v>39</v>
      </c>
      <c r="F28" s="4">
        <v>1</v>
      </c>
      <c r="G28" s="4">
        <v>6</v>
      </c>
      <c r="H28" s="4">
        <v>7</v>
      </c>
      <c r="I28" s="4">
        <v>7</v>
      </c>
      <c r="J28" t="s">
        <v>19</v>
      </c>
      <c r="K28" s="4">
        <f t="shared" si="11"/>
        <v>205</v>
      </c>
      <c r="L28">
        <f t="shared" si="12"/>
        <v>6</v>
      </c>
      <c r="M28">
        <f t="shared" si="13"/>
        <v>1</v>
      </c>
      <c r="O28">
        <f t="shared" si="9"/>
        <v>129</v>
      </c>
      <c r="P28">
        <f t="shared" si="10"/>
        <v>69</v>
      </c>
      <c r="R28">
        <f t="shared" si="14"/>
        <v>0</v>
      </c>
      <c r="S28" s="4">
        <v>298</v>
      </c>
      <c r="T28">
        <v>90</v>
      </c>
      <c r="U28">
        <v>6</v>
      </c>
      <c r="V28">
        <v>129</v>
      </c>
      <c r="W28">
        <v>69</v>
      </c>
      <c r="X28">
        <v>4</v>
      </c>
      <c r="Y28" s="7">
        <f t="shared" si="2"/>
        <v>205</v>
      </c>
      <c r="Z28" s="7">
        <f t="shared" si="3"/>
        <v>1</v>
      </c>
      <c r="AB28" s="7">
        <f t="shared" si="8"/>
        <v>1.8695652173913044</v>
      </c>
    </row>
    <row r="29" spans="1:28" x14ac:dyDescent="0.3">
      <c r="A29" t="s">
        <v>102</v>
      </c>
      <c r="B29">
        <v>45</v>
      </c>
      <c r="C29" t="s">
        <v>20</v>
      </c>
      <c r="D29" s="4" t="s">
        <v>23</v>
      </c>
      <c r="E29" s="4" t="s">
        <v>39</v>
      </c>
      <c r="F29" s="4">
        <v>1</v>
      </c>
      <c r="G29" s="4">
        <v>7</v>
      </c>
      <c r="H29" s="4">
        <v>8</v>
      </c>
      <c r="I29" s="4">
        <v>8</v>
      </c>
      <c r="J29" t="s">
        <v>19</v>
      </c>
      <c r="K29" s="4">
        <f t="shared" si="11"/>
        <v>198</v>
      </c>
      <c r="L29">
        <f t="shared" si="12"/>
        <v>5</v>
      </c>
      <c r="M29">
        <f t="shared" si="13"/>
        <v>1</v>
      </c>
      <c r="O29">
        <f t="shared" si="9"/>
        <v>131</v>
      </c>
      <c r="P29">
        <f t="shared" si="10"/>
        <v>61</v>
      </c>
      <c r="R29">
        <f t="shared" si="14"/>
        <v>0</v>
      </c>
      <c r="S29" s="4">
        <v>298</v>
      </c>
      <c r="T29">
        <v>95</v>
      </c>
      <c r="U29">
        <v>7</v>
      </c>
      <c r="V29">
        <v>131</v>
      </c>
      <c r="W29">
        <v>61</v>
      </c>
      <c r="X29">
        <v>4</v>
      </c>
      <c r="Y29" s="7">
        <f t="shared" si="2"/>
        <v>198</v>
      </c>
      <c r="Z29" s="7">
        <f t="shared" si="3"/>
        <v>1</v>
      </c>
      <c r="AB29" s="7">
        <f t="shared" si="8"/>
        <v>2.1475409836065573</v>
      </c>
    </row>
    <row r="30" spans="1:28" x14ac:dyDescent="0.3">
      <c r="A30" t="s">
        <v>102</v>
      </c>
      <c r="B30">
        <v>45</v>
      </c>
      <c r="C30" t="s">
        <v>20</v>
      </c>
      <c r="D30" s="4" t="s">
        <v>23</v>
      </c>
      <c r="E30" s="4" t="s">
        <v>39</v>
      </c>
      <c r="F30" s="4">
        <v>1</v>
      </c>
      <c r="G30" s="4">
        <v>8</v>
      </c>
      <c r="H30" s="4">
        <v>9</v>
      </c>
      <c r="I30" s="4">
        <v>9</v>
      </c>
      <c r="J30" t="s">
        <v>19</v>
      </c>
      <c r="K30" s="4">
        <f t="shared" si="11"/>
        <v>192</v>
      </c>
      <c r="L30">
        <f t="shared" si="12"/>
        <v>2</v>
      </c>
      <c r="M30">
        <f t="shared" si="13"/>
        <v>2</v>
      </c>
      <c r="O30">
        <f t="shared" si="9"/>
        <v>133</v>
      </c>
      <c r="P30">
        <f t="shared" si="10"/>
        <v>54</v>
      </c>
      <c r="R30">
        <f t="shared" si="14"/>
        <v>1</v>
      </c>
      <c r="S30" s="4">
        <v>298</v>
      </c>
      <c r="T30">
        <v>97</v>
      </c>
      <c r="U30">
        <v>9</v>
      </c>
      <c r="V30">
        <v>133</v>
      </c>
      <c r="W30">
        <v>54</v>
      </c>
      <c r="X30">
        <v>5</v>
      </c>
      <c r="Y30" s="7">
        <f t="shared" si="2"/>
        <v>192</v>
      </c>
      <c r="Z30" s="7">
        <f t="shared" si="3"/>
        <v>1</v>
      </c>
      <c r="AB30" s="7">
        <f t="shared" si="8"/>
        <v>2.4629629629629628</v>
      </c>
    </row>
    <row r="31" spans="1:28" x14ac:dyDescent="0.3">
      <c r="A31" t="s">
        <v>102</v>
      </c>
      <c r="B31">
        <v>45</v>
      </c>
      <c r="C31" t="s">
        <v>20</v>
      </c>
      <c r="D31" s="4" t="s">
        <v>23</v>
      </c>
      <c r="E31" s="4" t="s">
        <v>39</v>
      </c>
      <c r="F31" s="4">
        <v>1</v>
      </c>
      <c r="G31" s="4">
        <v>9</v>
      </c>
      <c r="H31" s="4">
        <v>10</v>
      </c>
      <c r="I31" s="4">
        <v>10</v>
      </c>
      <c r="J31" t="s">
        <v>19</v>
      </c>
      <c r="K31" s="4">
        <f t="shared" si="11"/>
        <v>187</v>
      </c>
      <c r="L31">
        <f t="shared" si="12"/>
        <v>4</v>
      </c>
      <c r="M31">
        <f t="shared" si="13"/>
        <v>1</v>
      </c>
      <c r="O31">
        <f t="shared" si="9"/>
        <v>136</v>
      </c>
      <c r="P31">
        <f t="shared" si="10"/>
        <v>46</v>
      </c>
      <c r="R31">
        <f t="shared" si="14"/>
        <v>0</v>
      </c>
      <c r="S31" s="4">
        <v>298</v>
      </c>
      <c r="T31">
        <v>101</v>
      </c>
      <c r="U31">
        <v>10</v>
      </c>
      <c r="V31">
        <v>136</v>
      </c>
      <c r="W31">
        <v>46</v>
      </c>
      <c r="X31">
        <v>5</v>
      </c>
      <c r="Y31" s="7">
        <f t="shared" si="2"/>
        <v>187</v>
      </c>
      <c r="Z31" s="7">
        <f t="shared" si="3"/>
        <v>1</v>
      </c>
      <c r="AB31" s="7">
        <f t="shared" si="8"/>
        <v>2.9565217391304346</v>
      </c>
    </row>
    <row r="32" spans="1:28" x14ac:dyDescent="0.3">
      <c r="A32" t="s">
        <v>102</v>
      </c>
      <c r="B32">
        <v>45</v>
      </c>
      <c r="C32" t="s">
        <v>20</v>
      </c>
      <c r="D32" s="4" t="s">
        <v>23</v>
      </c>
      <c r="E32" s="4" t="s">
        <v>39</v>
      </c>
      <c r="F32" s="4">
        <v>1</v>
      </c>
      <c r="G32" s="4">
        <v>10</v>
      </c>
      <c r="H32" s="4">
        <v>11</v>
      </c>
      <c r="I32" s="4">
        <v>11</v>
      </c>
      <c r="J32" t="s">
        <v>19</v>
      </c>
      <c r="K32" s="4">
        <f t="shared" si="11"/>
        <v>182</v>
      </c>
      <c r="L32">
        <f>T32-T31</f>
        <v>5</v>
      </c>
      <c r="M32">
        <f t="shared" si="13"/>
        <v>0</v>
      </c>
      <c r="O32">
        <f t="shared" si="9"/>
        <v>139</v>
      </c>
      <c r="P32">
        <f>W32-8</f>
        <v>38</v>
      </c>
      <c r="R32">
        <f t="shared" si="14"/>
        <v>0</v>
      </c>
      <c r="S32" s="4">
        <v>298</v>
      </c>
      <c r="T32">
        <v>106</v>
      </c>
      <c r="U32">
        <v>10</v>
      </c>
      <c r="V32">
        <v>139</v>
      </c>
      <c r="W32">
        <v>46</v>
      </c>
      <c r="X32">
        <v>5</v>
      </c>
      <c r="Y32" s="7">
        <f t="shared" si="2"/>
        <v>182</v>
      </c>
      <c r="Z32" s="7">
        <f t="shared" si="3"/>
        <v>1</v>
      </c>
      <c r="AA32" t="s">
        <v>205</v>
      </c>
      <c r="AB32" s="7">
        <f t="shared" si="8"/>
        <v>3.6578947368421053</v>
      </c>
    </row>
    <row r="33" spans="1:28" x14ac:dyDescent="0.3">
      <c r="A33" t="s">
        <v>102</v>
      </c>
      <c r="B33">
        <v>45</v>
      </c>
      <c r="C33" t="s">
        <v>20</v>
      </c>
      <c r="D33" s="4" t="s">
        <v>23</v>
      </c>
      <c r="E33" s="4" t="s">
        <v>39</v>
      </c>
      <c r="F33" s="4">
        <v>1</v>
      </c>
      <c r="G33" s="4">
        <v>11</v>
      </c>
      <c r="H33" s="4">
        <v>12</v>
      </c>
      <c r="I33" s="4">
        <v>12</v>
      </c>
      <c r="J33" t="s">
        <v>19</v>
      </c>
      <c r="K33" s="4">
        <f t="shared" si="11"/>
        <v>177</v>
      </c>
      <c r="L33">
        <f t="shared" si="12"/>
        <v>3</v>
      </c>
      <c r="M33">
        <f t="shared" si="13"/>
        <v>2</v>
      </c>
      <c r="O33">
        <f t="shared" si="9"/>
        <v>143</v>
      </c>
      <c r="P33">
        <f>W33</f>
        <v>29</v>
      </c>
      <c r="R33">
        <f t="shared" si="14"/>
        <v>0</v>
      </c>
      <c r="S33" s="4">
        <v>298</v>
      </c>
      <c r="T33">
        <v>109</v>
      </c>
      <c r="U33">
        <v>12</v>
      </c>
      <c r="V33">
        <v>143</v>
      </c>
      <c r="W33">
        <v>29</v>
      </c>
      <c r="X33">
        <v>5</v>
      </c>
      <c r="Y33" s="7">
        <f t="shared" si="2"/>
        <v>177</v>
      </c>
      <c r="Z33" s="7">
        <f t="shared" si="3"/>
        <v>1</v>
      </c>
      <c r="AB33" s="7">
        <f t="shared" si="8"/>
        <v>4.931034482758621</v>
      </c>
    </row>
    <row r="34" spans="1:28" x14ac:dyDescent="0.3">
      <c r="A34" t="s">
        <v>102</v>
      </c>
      <c r="B34">
        <v>45</v>
      </c>
      <c r="C34" t="s">
        <v>20</v>
      </c>
      <c r="D34" s="4" t="s">
        <v>23</v>
      </c>
      <c r="E34" s="4" t="s">
        <v>39</v>
      </c>
      <c r="F34" s="4">
        <v>1</v>
      </c>
      <c r="G34" s="4">
        <v>12</v>
      </c>
      <c r="H34" s="4">
        <v>13</v>
      </c>
      <c r="I34" s="4">
        <v>13</v>
      </c>
      <c r="J34" t="s">
        <v>19</v>
      </c>
      <c r="K34" s="4">
        <f t="shared" si="11"/>
        <v>172</v>
      </c>
      <c r="L34">
        <f t="shared" si="12"/>
        <v>2</v>
      </c>
      <c r="M34">
        <f t="shared" si="13"/>
        <v>0</v>
      </c>
      <c r="O34">
        <f t="shared" si="9"/>
        <v>147</v>
      </c>
      <c r="P34">
        <f>W34</f>
        <v>23</v>
      </c>
      <c r="R34">
        <f t="shared" si="14"/>
        <v>0</v>
      </c>
      <c r="S34" s="4">
        <v>298</v>
      </c>
      <c r="T34">
        <v>111</v>
      </c>
      <c r="U34">
        <v>12</v>
      </c>
      <c r="V34">
        <v>147</v>
      </c>
      <c r="W34">
        <v>23</v>
      </c>
      <c r="X34">
        <v>5</v>
      </c>
      <c r="Y34" s="7">
        <f t="shared" si="2"/>
        <v>172</v>
      </c>
      <c r="Z34" s="7">
        <f t="shared" si="3"/>
        <v>1</v>
      </c>
      <c r="AB34" s="7">
        <f t="shared" si="8"/>
        <v>6.3913043478260869</v>
      </c>
    </row>
    <row r="35" spans="1:28" x14ac:dyDescent="0.3">
      <c r="A35" t="s">
        <v>102</v>
      </c>
      <c r="B35">
        <v>45</v>
      </c>
      <c r="C35" t="s">
        <v>20</v>
      </c>
      <c r="D35" s="4" t="s">
        <v>23</v>
      </c>
      <c r="E35" s="4" t="s">
        <v>39</v>
      </c>
      <c r="F35" s="4">
        <v>1</v>
      </c>
      <c r="G35" s="4">
        <v>13</v>
      </c>
      <c r="H35" s="4">
        <v>14</v>
      </c>
      <c r="I35" s="4">
        <v>14</v>
      </c>
      <c r="J35" t="s">
        <v>19</v>
      </c>
      <c r="K35" s="4">
        <f t="shared" si="11"/>
        <v>170</v>
      </c>
      <c r="L35">
        <f t="shared" si="12"/>
        <v>4</v>
      </c>
      <c r="M35">
        <f t="shared" si="13"/>
        <v>0</v>
      </c>
      <c r="O35">
        <f t="shared" si="9"/>
        <v>145</v>
      </c>
      <c r="P35">
        <f>W35</f>
        <v>20</v>
      </c>
      <c r="R35">
        <f t="shared" si="14"/>
        <v>1</v>
      </c>
      <c r="S35" s="4">
        <v>298</v>
      </c>
      <c r="T35">
        <v>115</v>
      </c>
      <c r="U35">
        <v>12</v>
      </c>
      <c r="V35">
        <v>145</v>
      </c>
      <c r="W35">
        <v>20</v>
      </c>
      <c r="X35">
        <v>6</v>
      </c>
      <c r="Y35" s="7">
        <f t="shared" si="2"/>
        <v>170</v>
      </c>
      <c r="Z35" s="7">
        <f t="shared" si="3"/>
        <v>1</v>
      </c>
      <c r="AB35" s="7">
        <f t="shared" si="8"/>
        <v>7.25</v>
      </c>
    </row>
    <row r="36" spans="1:28" x14ac:dyDescent="0.3">
      <c r="A36" t="s">
        <v>102</v>
      </c>
      <c r="B36">
        <v>45</v>
      </c>
      <c r="C36" t="s">
        <v>20</v>
      </c>
      <c r="D36" s="4" t="s">
        <v>23</v>
      </c>
      <c r="E36" s="4" t="s">
        <v>39</v>
      </c>
      <c r="F36" s="4">
        <v>1</v>
      </c>
      <c r="G36" s="4">
        <v>14</v>
      </c>
      <c r="H36" s="4">
        <v>15</v>
      </c>
      <c r="I36" s="4">
        <v>15</v>
      </c>
      <c r="J36" t="s">
        <v>19</v>
      </c>
      <c r="K36" s="4">
        <f t="shared" si="11"/>
        <v>165</v>
      </c>
      <c r="L36">
        <f t="shared" si="12"/>
        <v>4</v>
      </c>
      <c r="M36">
        <f t="shared" si="13"/>
        <v>1</v>
      </c>
      <c r="O36">
        <f t="shared" si="9"/>
        <v>147</v>
      </c>
      <c r="P36">
        <f>W36-7</f>
        <v>13</v>
      </c>
      <c r="R36">
        <f t="shared" si="14"/>
        <v>0</v>
      </c>
      <c r="S36" s="4">
        <v>298</v>
      </c>
      <c r="T36">
        <v>119</v>
      </c>
      <c r="U36">
        <v>13</v>
      </c>
      <c r="V36">
        <v>147</v>
      </c>
      <c r="W36">
        <v>20</v>
      </c>
      <c r="X36">
        <v>6</v>
      </c>
      <c r="Y36" s="7">
        <f t="shared" si="2"/>
        <v>165</v>
      </c>
      <c r="Z36" s="7">
        <f t="shared" si="3"/>
        <v>1</v>
      </c>
      <c r="AA36" t="s">
        <v>205</v>
      </c>
      <c r="AB36" s="7">
        <f t="shared" si="8"/>
        <v>11.307692307692308</v>
      </c>
    </row>
    <row r="37" spans="1:28" x14ac:dyDescent="0.3">
      <c r="A37" t="s">
        <v>102</v>
      </c>
      <c r="B37">
        <v>45</v>
      </c>
      <c r="C37" t="s">
        <v>20</v>
      </c>
      <c r="D37" s="4" t="s">
        <v>23</v>
      </c>
      <c r="E37" s="4" t="s">
        <v>39</v>
      </c>
      <c r="F37" s="4">
        <v>1</v>
      </c>
      <c r="G37" s="4">
        <v>15</v>
      </c>
      <c r="H37" s="4">
        <v>16</v>
      </c>
      <c r="I37" s="4">
        <v>16</v>
      </c>
      <c r="J37" t="s">
        <v>19</v>
      </c>
      <c r="K37" s="4">
        <f t="shared" si="11"/>
        <v>160</v>
      </c>
      <c r="L37">
        <f t="shared" si="12"/>
        <v>2</v>
      </c>
      <c r="M37">
        <f t="shared" si="13"/>
        <v>4</v>
      </c>
      <c r="O37">
        <f t="shared" si="9"/>
        <v>145</v>
      </c>
      <c r="P37">
        <f>W37-4</f>
        <v>9</v>
      </c>
      <c r="R37">
        <f t="shared" si="14"/>
        <v>0</v>
      </c>
      <c r="S37" s="4">
        <v>298</v>
      </c>
      <c r="T37">
        <v>121</v>
      </c>
      <c r="U37">
        <v>17</v>
      </c>
      <c r="V37">
        <v>145</v>
      </c>
      <c r="W37">
        <v>13</v>
      </c>
      <c r="X37">
        <v>6</v>
      </c>
      <c r="Y37" s="7">
        <f t="shared" si="2"/>
        <v>160</v>
      </c>
      <c r="Z37" s="7">
        <f t="shared" si="3"/>
        <v>1</v>
      </c>
      <c r="AA37" t="s">
        <v>205</v>
      </c>
      <c r="AB37" s="7">
        <f t="shared" si="8"/>
        <v>16.111111111111111</v>
      </c>
    </row>
    <row r="38" spans="1:28" x14ac:dyDescent="0.3">
      <c r="A38" t="s">
        <v>102</v>
      </c>
      <c r="B38">
        <v>45</v>
      </c>
      <c r="C38" t="s">
        <v>20</v>
      </c>
      <c r="D38" s="4" t="s">
        <v>23</v>
      </c>
      <c r="E38" s="4" t="s">
        <v>39</v>
      </c>
      <c r="F38" s="4">
        <v>1</v>
      </c>
      <c r="G38" s="4">
        <v>16</v>
      </c>
      <c r="H38" s="4">
        <v>17</v>
      </c>
      <c r="I38" s="4">
        <v>17</v>
      </c>
      <c r="J38" t="s">
        <v>19</v>
      </c>
      <c r="K38" s="4">
        <f t="shared" si="11"/>
        <v>154</v>
      </c>
      <c r="L38">
        <f t="shared" si="12"/>
        <v>1</v>
      </c>
      <c r="M38">
        <f t="shared" si="13"/>
        <v>4</v>
      </c>
      <c r="O38">
        <f t="shared" si="9"/>
        <v>140</v>
      </c>
      <c r="P38">
        <f>W38</f>
        <v>7</v>
      </c>
      <c r="R38">
        <f t="shared" si="14"/>
        <v>2</v>
      </c>
      <c r="S38" s="4">
        <v>298</v>
      </c>
      <c r="T38">
        <v>122</v>
      </c>
      <c r="U38">
        <v>21</v>
      </c>
      <c r="V38">
        <v>140</v>
      </c>
      <c r="W38">
        <v>7</v>
      </c>
      <c r="X38">
        <v>8</v>
      </c>
      <c r="Y38" s="7">
        <f t="shared" si="2"/>
        <v>154</v>
      </c>
      <c r="Z38" s="7">
        <f t="shared" si="3"/>
        <v>1</v>
      </c>
      <c r="AB38" s="7">
        <f t="shared" si="8"/>
        <v>20</v>
      </c>
    </row>
    <row r="39" spans="1:28" x14ac:dyDescent="0.3">
      <c r="A39" t="s">
        <v>102</v>
      </c>
      <c r="B39">
        <v>45</v>
      </c>
      <c r="C39" t="s">
        <v>20</v>
      </c>
      <c r="D39" s="4" t="s">
        <v>23</v>
      </c>
      <c r="E39" s="4" t="s">
        <v>39</v>
      </c>
      <c r="F39" s="4">
        <v>1</v>
      </c>
      <c r="G39" s="4">
        <v>17</v>
      </c>
      <c r="H39" s="4">
        <v>18</v>
      </c>
      <c r="I39" s="4">
        <v>18</v>
      </c>
      <c r="J39" t="s">
        <v>19</v>
      </c>
      <c r="K39" s="4">
        <f t="shared" si="11"/>
        <v>147</v>
      </c>
      <c r="L39">
        <f t="shared" si="12"/>
        <v>1</v>
      </c>
      <c r="M39">
        <f t="shared" si="13"/>
        <v>3</v>
      </c>
      <c r="O39">
        <f t="shared" si="9"/>
        <v>134</v>
      </c>
      <c r="P39">
        <f>W39</f>
        <v>8</v>
      </c>
      <c r="R39">
        <f t="shared" si="14"/>
        <v>1</v>
      </c>
      <c r="S39" s="4">
        <v>298</v>
      </c>
      <c r="T39">
        <v>123</v>
      </c>
      <c r="U39">
        <v>24</v>
      </c>
      <c r="V39">
        <v>134</v>
      </c>
      <c r="W39">
        <v>8</v>
      </c>
      <c r="X39">
        <v>9</v>
      </c>
      <c r="Y39" s="7">
        <f t="shared" si="2"/>
        <v>147</v>
      </c>
      <c r="Z39" s="7">
        <f t="shared" si="3"/>
        <v>1</v>
      </c>
      <c r="AB39" s="7">
        <f t="shared" si="8"/>
        <v>16.75</v>
      </c>
    </row>
    <row r="40" spans="1:28" x14ac:dyDescent="0.3">
      <c r="A40" t="s">
        <v>102</v>
      </c>
      <c r="B40">
        <v>45</v>
      </c>
      <c r="C40" t="s">
        <v>20</v>
      </c>
      <c r="D40" s="4" t="s">
        <v>23</v>
      </c>
      <c r="E40" s="4" t="s">
        <v>39</v>
      </c>
      <c r="F40" s="4">
        <v>1</v>
      </c>
      <c r="G40" s="4">
        <v>18</v>
      </c>
      <c r="H40" s="4">
        <v>19</v>
      </c>
      <c r="I40" s="4">
        <v>19</v>
      </c>
      <c r="J40" t="s">
        <v>19</v>
      </c>
      <c r="K40" s="4">
        <f t="shared" si="11"/>
        <v>142</v>
      </c>
      <c r="L40">
        <f t="shared" si="12"/>
        <v>1</v>
      </c>
      <c r="M40">
        <f t="shared" si="13"/>
        <v>1</v>
      </c>
      <c r="O40">
        <f t="shared" si="9"/>
        <v>134</v>
      </c>
      <c r="P40">
        <f>W40</f>
        <v>5</v>
      </c>
      <c r="R40">
        <f t="shared" si="14"/>
        <v>1</v>
      </c>
      <c r="S40" s="4">
        <v>298</v>
      </c>
      <c r="T40">
        <v>124</v>
      </c>
      <c r="U40">
        <v>25</v>
      </c>
      <c r="V40">
        <v>134</v>
      </c>
      <c r="W40">
        <v>5</v>
      </c>
      <c r="X40">
        <v>10</v>
      </c>
      <c r="Y40" s="7">
        <f t="shared" si="2"/>
        <v>142</v>
      </c>
      <c r="Z40" s="7">
        <f t="shared" si="3"/>
        <v>1</v>
      </c>
      <c r="AB40" s="7">
        <f t="shared" si="8"/>
        <v>26.8</v>
      </c>
    </row>
    <row r="41" spans="1:28" x14ac:dyDescent="0.3">
      <c r="A41" t="s">
        <v>102</v>
      </c>
      <c r="B41">
        <v>45</v>
      </c>
      <c r="C41" t="s">
        <v>20</v>
      </c>
      <c r="D41" s="4" t="s">
        <v>23</v>
      </c>
      <c r="E41" s="4" t="s">
        <v>39</v>
      </c>
      <c r="F41" s="4">
        <v>1</v>
      </c>
      <c r="G41" s="4">
        <v>19</v>
      </c>
      <c r="H41" s="4">
        <v>20</v>
      </c>
      <c r="I41" s="4">
        <v>20</v>
      </c>
      <c r="J41" t="s">
        <v>19</v>
      </c>
      <c r="K41" s="4">
        <f t="shared" si="11"/>
        <v>139</v>
      </c>
      <c r="L41">
        <f t="shared" si="12"/>
        <v>1</v>
      </c>
      <c r="M41">
        <f t="shared" si="13"/>
        <v>1</v>
      </c>
      <c r="O41">
        <f t="shared" si="9"/>
        <v>132</v>
      </c>
      <c r="P41">
        <f>W41</f>
        <v>5</v>
      </c>
      <c r="R41">
        <f t="shared" si="14"/>
        <v>0</v>
      </c>
      <c r="S41" s="4">
        <v>298</v>
      </c>
      <c r="T41">
        <v>125</v>
      </c>
      <c r="U41">
        <v>26</v>
      </c>
      <c r="V41">
        <v>132</v>
      </c>
      <c r="W41">
        <v>5</v>
      </c>
      <c r="X41">
        <v>10</v>
      </c>
      <c r="Y41" s="7">
        <f t="shared" si="2"/>
        <v>139</v>
      </c>
      <c r="Z41" s="7">
        <f t="shared" si="3"/>
        <v>1</v>
      </c>
      <c r="AB41" s="7">
        <f t="shared" si="8"/>
        <v>26.4</v>
      </c>
    </row>
    <row r="42" spans="1:28" x14ac:dyDescent="0.3">
      <c r="D42" s="4"/>
      <c r="E42" s="4"/>
      <c r="F42" s="4"/>
    </row>
    <row r="43" spans="1:28" x14ac:dyDescent="0.3">
      <c r="D43" s="4"/>
      <c r="E43" s="4"/>
      <c r="F43" s="4"/>
    </row>
    <row r="44" spans="1:28" x14ac:dyDescent="0.3">
      <c r="D44" s="4"/>
      <c r="E44" s="4"/>
      <c r="F44" s="4"/>
    </row>
    <row r="45" spans="1:28" x14ac:dyDescent="0.3">
      <c r="D45" s="4"/>
      <c r="E45" s="4"/>
      <c r="F45" s="4"/>
    </row>
  </sheetData>
  <conditionalFormatting sqref="Z2:Z4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horizontalDpi="4294967293" verticalDpi="0" r:id="rId1"/>
  <ignoredErrors>
    <ignoredError sqref="K22:M22 R22:R41" formula="1"/>
  </ignoredError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B050"/>
  </sheetPr>
  <dimension ref="A1:R3"/>
  <sheetViews>
    <sheetView zoomScaleNormal="100" workbookViewId="0">
      <selection activeCell="F4" sqref="F4"/>
    </sheetView>
  </sheetViews>
  <sheetFormatPr defaultColWidth="5.77734375" defaultRowHeight="14.4" x14ac:dyDescent="0.3"/>
  <cols>
    <col min="1" max="1" width="9" bestFit="1" customWidth="1"/>
    <col min="5" max="6" width="5.77734375" style="3" customWidth="1"/>
    <col min="7" max="8" width="5.77734375" customWidth="1"/>
  </cols>
  <sheetData>
    <row r="1" spans="1:18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8" x14ac:dyDescent="0.3">
      <c r="A2" t="s">
        <v>103</v>
      </c>
      <c r="B2" t="s">
        <v>28</v>
      </c>
      <c r="C2" t="s">
        <v>20</v>
      </c>
      <c r="D2" t="s">
        <v>19</v>
      </c>
      <c r="E2" s="3" t="s">
        <v>39</v>
      </c>
      <c r="F2" s="3">
        <v>1</v>
      </c>
      <c r="G2">
        <v>0</v>
      </c>
      <c r="H2">
        <v>0.82299999999999995</v>
      </c>
      <c r="I2">
        <v>0.82280310999999995</v>
      </c>
      <c r="J2" t="s">
        <v>36</v>
      </c>
      <c r="K2">
        <v>899</v>
      </c>
      <c r="L2">
        <v>19</v>
      </c>
      <c r="M2">
        <v>1</v>
      </c>
      <c r="Q2">
        <v>879</v>
      </c>
      <c r="R2">
        <v>0</v>
      </c>
    </row>
    <row r="3" spans="1:18" x14ac:dyDescent="0.3">
      <c r="A3" t="s">
        <v>103</v>
      </c>
      <c r="B3" t="s">
        <v>28</v>
      </c>
      <c r="C3" t="s">
        <v>20</v>
      </c>
      <c r="D3" t="s">
        <v>19</v>
      </c>
      <c r="E3" s="3" t="s">
        <v>30</v>
      </c>
      <c r="F3" s="3">
        <v>1</v>
      </c>
      <c r="G3">
        <v>0.82299999999999995</v>
      </c>
      <c r="H3">
        <v>6.2640000000000002</v>
      </c>
      <c r="I3">
        <v>6.2638014499999999</v>
      </c>
      <c r="J3" t="s">
        <v>36</v>
      </c>
      <c r="K3">
        <v>879</v>
      </c>
      <c r="L3">
        <v>9</v>
      </c>
      <c r="M3">
        <v>3</v>
      </c>
      <c r="O3">
        <v>761</v>
      </c>
      <c r="P3">
        <v>53</v>
      </c>
      <c r="R3">
        <v>53</v>
      </c>
    </row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00B050"/>
  </sheetPr>
  <dimension ref="A1:R16"/>
  <sheetViews>
    <sheetView zoomScale="90" zoomScaleNormal="90" workbookViewId="0">
      <selection activeCell="I19" sqref="I19"/>
    </sheetView>
  </sheetViews>
  <sheetFormatPr defaultColWidth="5.77734375" defaultRowHeight="14.4" x14ac:dyDescent="0.3"/>
  <cols>
    <col min="1" max="1" width="9.33203125" bestFit="1" customWidth="1"/>
    <col min="7" max="7" width="9.44140625" bestFit="1" customWidth="1"/>
    <col min="8" max="8" width="9.6640625" bestFit="1" customWidth="1"/>
  </cols>
  <sheetData>
    <row r="1" spans="1:18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8" x14ac:dyDescent="0.3">
      <c r="A2" t="s">
        <v>104</v>
      </c>
      <c r="B2">
        <v>63</v>
      </c>
      <c r="C2" t="s">
        <v>20</v>
      </c>
      <c r="D2" t="s">
        <v>191</v>
      </c>
      <c r="E2" t="s">
        <v>30</v>
      </c>
      <c r="F2">
        <v>1</v>
      </c>
      <c r="G2">
        <v>4</v>
      </c>
      <c r="H2">
        <v>5</v>
      </c>
      <c r="I2">
        <v>4.5</v>
      </c>
      <c r="J2" t="s">
        <v>36</v>
      </c>
      <c r="K2">
        <v>40</v>
      </c>
      <c r="L2">
        <v>5</v>
      </c>
      <c r="M2">
        <v>0</v>
      </c>
      <c r="Q2">
        <v>35</v>
      </c>
      <c r="R2">
        <v>0</v>
      </c>
    </row>
    <row r="3" spans="1:18" x14ac:dyDescent="0.3">
      <c r="A3" t="s">
        <v>105</v>
      </c>
      <c r="B3">
        <v>63</v>
      </c>
      <c r="C3" t="s">
        <v>20</v>
      </c>
      <c r="D3" t="s">
        <v>191</v>
      </c>
      <c r="E3" t="s">
        <v>30</v>
      </c>
      <c r="F3">
        <v>1</v>
      </c>
      <c r="G3">
        <v>5</v>
      </c>
      <c r="H3">
        <v>6</v>
      </c>
      <c r="I3">
        <v>5.5</v>
      </c>
      <c r="J3" t="s">
        <v>36</v>
      </c>
      <c r="K3">
        <v>41</v>
      </c>
      <c r="L3">
        <v>8</v>
      </c>
      <c r="M3">
        <v>1</v>
      </c>
      <c r="Q3">
        <v>32</v>
      </c>
      <c r="R3">
        <v>0</v>
      </c>
    </row>
    <row r="4" spans="1:18" x14ac:dyDescent="0.3">
      <c r="A4" t="s">
        <v>106</v>
      </c>
      <c r="B4">
        <v>63</v>
      </c>
      <c r="C4" t="s">
        <v>20</v>
      </c>
      <c r="D4" t="s">
        <v>191</v>
      </c>
      <c r="E4" t="s">
        <v>30</v>
      </c>
      <c r="F4">
        <v>1</v>
      </c>
      <c r="G4">
        <v>6</v>
      </c>
      <c r="H4">
        <v>7</v>
      </c>
      <c r="I4">
        <v>6.5</v>
      </c>
      <c r="J4" t="s">
        <v>36</v>
      </c>
      <c r="K4">
        <v>55</v>
      </c>
      <c r="L4">
        <v>8</v>
      </c>
      <c r="M4">
        <v>2</v>
      </c>
      <c r="Q4">
        <v>45</v>
      </c>
      <c r="R4">
        <v>0</v>
      </c>
    </row>
    <row r="5" spans="1:18" x14ac:dyDescent="0.3">
      <c r="A5" t="s">
        <v>107</v>
      </c>
      <c r="B5">
        <v>63</v>
      </c>
      <c r="C5" t="s">
        <v>20</v>
      </c>
      <c r="D5" t="s">
        <v>191</v>
      </c>
      <c r="E5" t="s">
        <v>30</v>
      </c>
      <c r="F5">
        <v>1</v>
      </c>
      <c r="G5">
        <v>7</v>
      </c>
      <c r="H5">
        <v>8</v>
      </c>
      <c r="I5">
        <v>7.5</v>
      </c>
      <c r="J5" t="s">
        <v>36</v>
      </c>
      <c r="K5">
        <v>31</v>
      </c>
      <c r="L5">
        <v>7</v>
      </c>
      <c r="M5">
        <v>1</v>
      </c>
      <c r="Q5">
        <v>23</v>
      </c>
      <c r="R5">
        <v>0</v>
      </c>
    </row>
    <row r="6" spans="1:18" x14ac:dyDescent="0.3">
      <c r="A6" t="s">
        <v>108</v>
      </c>
      <c r="B6">
        <v>63</v>
      </c>
      <c r="C6" t="s">
        <v>20</v>
      </c>
      <c r="D6" t="s">
        <v>191</v>
      </c>
      <c r="E6" t="s">
        <v>30</v>
      </c>
      <c r="F6">
        <v>1</v>
      </c>
      <c r="G6">
        <v>8</v>
      </c>
      <c r="H6">
        <v>9.5</v>
      </c>
      <c r="I6">
        <v>8.75</v>
      </c>
      <c r="J6" t="s">
        <v>36</v>
      </c>
      <c r="K6">
        <v>6</v>
      </c>
      <c r="L6">
        <v>2</v>
      </c>
      <c r="M6">
        <v>1</v>
      </c>
      <c r="Q6">
        <v>3</v>
      </c>
      <c r="R6">
        <v>0</v>
      </c>
    </row>
    <row r="7" spans="1:18" x14ac:dyDescent="0.3">
      <c r="A7" t="s">
        <v>109</v>
      </c>
      <c r="B7">
        <v>63</v>
      </c>
      <c r="C7" t="s">
        <v>20</v>
      </c>
      <c r="D7" t="s">
        <v>22</v>
      </c>
      <c r="E7" t="s">
        <v>30</v>
      </c>
      <c r="F7">
        <v>1</v>
      </c>
      <c r="G7">
        <v>4</v>
      </c>
      <c r="H7">
        <v>5</v>
      </c>
      <c r="I7">
        <v>4.5</v>
      </c>
      <c r="J7" t="s">
        <v>36</v>
      </c>
      <c r="K7">
        <v>115</v>
      </c>
      <c r="L7">
        <v>46</v>
      </c>
      <c r="M7">
        <v>2</v>
      </c>
      <c r="Q7">
        <v>67</v>
      </c>
      <c r="R7">
        <v>0</v>
      </c>
    </row>
    <row r="8" spans="1:18" x14ac:dyDescent="0.3">
      <c r="A8" t="s">
        <v>110</v>
      </c>
      <c r="B8">
        <v>63</v>
      </c>
      <c r="C8" t="s">
        <v>20</v>
      </c>
      <c r="D8" t="s">
        <v>22</v>
      </c>
      <c r="E8" t="s">
        <v>30</v>
      </c>
      <c r="F8">
        <v>1</v>
      </c>
      <c r="G8">
        <v>5</v>
      </c>
      <c r="H8">
        <v>6</v>
      </c>
      <c r="I8">
        <v>5.5</v>
      </c>
      <c r="J8" t="s">
        <v>36</v>
      </c>
      <c r="K8">
        <v>143</v>
      </c>
      <c r="L8">
        <v>66</v>
      </c>
      <c r="M8">
        <v>0</v>
      </c>
      <c r="Q8">
        <v>77</v>
      </c>
      <c r="R8">
        <v>0</v>
      </c>
    </row>
    <row r="9" spans="1:18" x14ac:dyDescent="0.3">
      <c r="A9" t="s">
        <v>111</v>
      </c>
      <c r="B9">
        <v>63</v>
      </c>
      <c r="C9" t="s">
        <v>20</v>
      </c>
      <c r="D9" t="s">
        <v>22</v>
      </c>
      <c r="E9" t="s">
        <v>30</v>
      </c>
      <c r="F9">
        <v>1</v>
      </c>
      <c r="G9">
        <v>6</v>
      </c>
      <c r="H9">
        <v>7</v>
      </c>
      <c r="I9">
        <v>6.5</v>
      </c>
      <c r="J9" t="s">
        <v>36</v>
      </c>
      <c r="K9">
        <v>133</v>
      </c>
      <c r="L9">
        <v>54</v>
      </c>
      <c r="M9">
        <v>3</v>
      </c>
      <c r="Q9">
        <v>76</v>
      </c>
      <c r="R9">
        <v>0</v>
      </c>
    </row>
    <row r="10" spans="1:18" x14ac:dyDescent="0.3">
      <c r="A10" t="s">
        <v>112</v>
      </c>
      <c r="B10">
        <v>63</v>
      </c>
      <c r="C10" t="s">
        <v>20</v>
      </c>
      <c r="D10" t="s">
        <v>22</v>
      </c>
      <c r="E10" t="s">
        <v>30</v>
      </c>
      <c r="F10">
        <v>1</v>
      </c>
      <c r="G10">
        <v>7</v>
      </c>
      <c r="H10">
        <v>8</v>
      </c>
      <c r="I10">
        <v>7.5</v>
      </c>
      <c r="J10" t="s">
        <v>36</v>
      </c>
      <c r="K10">
        <v>112</v>
      </c>
      <c r="L10">
        <v>38</v>
      </c>
      <c r="M10">
        <v>2</v>
      </c>
      <c r="Q10">
        <v>72</v>
      </c>
      <c r="R10">
        <v>0</v>
      </c>
    </row>
    <row r="11" spans="1:18" x14ac:dyDescent="0.3">
      <c r="A11" t="s">
        <v>113</v>
      </c>
      <c r="B11">
        <v>63</v>
      </c>
      <c r="C11" t="s">
        <v>20</v>
      </c>
      <c r="D11" t="s">
        <v>22</v>
      </c>
      <c r="E11" t="s">
        <v>30</v>
      </c>
      <c r="F11">
        <v>1</v>
      </c>
      <c r="G11">
        <v>8</v>
      </c>
      <c r="H11">
        <v>9.5</v>
      </c>
      <c r="I11">
        <v>8.75</v>
      </c>
      <c r="J11" t="s">
        <v>36</v>
      </c>
      <c r="K11">
        <v>88</v>
      </c>
      <c r="L11">
        <v>35</v>
      </c>
      <c r="M11">
        <v>2</v>
      </c>
      <c r="Q11">
        <v>51</v>
      </c>
      <c r="R11">
        <v>0</v>
      </c>
    </row>
    <row r="12" spans="1:18" x14ac:dyDescent="0.3">
      <c r="A12" t="s">
        <v>114</v>
      </c>
      <c r="B12">
        <v>63</v>
      </c>
      <c r="C12" t="s">
        <v>20</v>
      </c>
      <c r="D12" t="s">
        <v>23</v>
      </c>
      <c r="E12" t="s">
        <v>30</v>
      </c>
      <c r="F12">
        <v>1</v>
      </c>
      <c r="G12">
        <v>4</v>
      </c>
      <c r="H12">
        <v>5</v>
      </c>
      <c r="I12">
        <v>4.5</v>
      </c>
      <c r="J12" t="s">
        <v>36</v>
      </c>
      <c r="K12">
        <v>151</v>
      </c>
      <c r="L12">
        <v>125</v>
      </c>
      <c r="M12">
        <v>1</v>
      </c>
      <c r="Q12">
        <v>25</v>
      </c>
      <c r="R12">
        <v>0</v>
      </c>
    </row>
    <row r="13" spans="1:18" x14ac:dyDescent="0.3">
      <c r="A13" t="s">
        <v>115</v>
      </c>
      <c r="B13">
        <v>63</v>
      </c>
      <c r="C13" t="s">
        <v>20</v>
      </c>
      <c r="D13" t="s">
        <v>23</v>
      </c>
      <c r="E13" t="s">
        <v>30</v>
      </c>
      <c r="F13">
        <v>1</v>
      </c>
      <c r="G13">
        <v>5</v>
      </c>
      <c r="H13">
        <v>6</v>
      </c>
      <c r="I13">
        <v>5.5</v>
      </c>
      <c r="J13" t="s">
        <v>36</v>
      </c>
      <c r="K13">
        <v>138</v>
      </c>
      <c r="L13">
        <v>114</v>
      </c>
      <c r="M13">
        <v>5</v>
      </c>
      <c r="Q13">
        <v>19</v>
      </c>
      <c r="R13">
        <v>0</v>
      </c>
    </row>
    <row r="14" spans="1:18" x14ac:dyDescent="0.3">
      <c r="A14" t="s">
        <v>116</v>
      </c>
      <c r="B14">
        <v>63</v>
      </c>
      <c r="C14" t="s">
        <v>20</v>
      </c>
      <c r="D14" t="s">
        <v>23</v>
      </c>
      <c r="E14" t="s">
        <v>30</v>
      </c>
      <c r="F14">
        <v>1</v>
      </c>
      <c r="G14">
        <v>6</v>
      </c>
      <c r="H14">
        <v>7</v>
      </c>
      <c r="I14">
        <v>6.5</v>
      </c>
      <c r="J14" t="s">
        <v>36</v>
      </c>
      <c r="K14">
        <v>128</v>
      </c>
      <c r="L14">
        <v>106</v>
      </c>
      <c r="M14">
        <v>1</v>
      </c>
      <c r="Q14">
        <v>21</v>
      </c>
      <c r="R14">
        <v>0</v>
      </c>
    </row>
    <row r="15" spans="1:18" x14ac:dyDescent="0.3">
      <c r="A15" t="s">
        <v>117</v>
      </c>
      <c r="B15">
        <v>63</v>
      </c>
      <c r="C15" t="s">
        <v>20</v>
      </c>
      <c r="D15" t="s">
        <v>23</v>
      </c>
      <c r="E15" t="s">
        <v>30</v>
      </c>
      <c r="F15">
        <v>1</v>
      </c>
      <c r="G15">
        <v>7</v>
      </c>
      <c r="H15">
        <v>8</v>
      </c>
      <c r="I15">
        <v>7.5</v>
      </c>
      <c r="J15" t="s">
        <v>36</v>
      </c>
      <c r="K15">
        <v>121</v>
      </c>
      <c r="L15">
        <v>101</v>
      </c>
      <c r="M15">
        <v>1</v>
      </c>
      <c r="Q15">
        <v>19</v>
      </c>
      <c r="R15">
        <v>0</v>
      </c>
    </row>
    <row r="16" spans="1:18" x14ac:dyDescent="0.3">
      <c r="A16" t="s">
        <v>118</v>
      </c>
      <c r="B16">
        <v>63</v>
      </c>
      <c r="C16" t="s">
        <v>20</v>
      </c>
      <c r="D16" t="s">
        <v>23</v>
      </c>
      <c r="E16" t="s">
        <v>30</v>
      </c>
      <c r="F16">
        <v>1</v>
      </c>
      <c r="G16">
        <v>8</v>
      </c>
      <c r="H16">
        <v>9.5</v>
      </c>
      <c r="I16">
        <v>8.75</v>
      </c>
      <c r="J16" t="s">
        <v>36</v>
      </c>
      <c r="K16">
        <v>136</v>
      </c>
      <c r="L16">
        <v>113</v>
      </c>
      <c r="M16">
        <v>2</v>
      </c>
      <c r="Q16">
        <v>21</v>
      </c>
      <c r="R16">
        <v>0</v>
      </c>
    </row>
  </sheetData>
  <pageMargins left="0.7" right="0.7" top="0.75" bottom="0.75" header="0.3" footer="0.3"/>
  <pageSetup orientation="portrait" r:id="rId1"/>
  <drawing r:id="rId2"/>
  <legacy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50"/>
  </sheetPr>
  <dimension ref="A1:R28"/>
  <sheetViews>
    <sheetView zoomScale="90" zoomScaleNormal="90" workbookViewId="0">
      <selection activeCell="F3" sqref="F3"/>
    </sheetView>
  </sheetViews>
  <sheetFormatPr defaultColWidth="5.77734375" defaultRowHeight="14.4" x14ac:dyDescent="0.3"/>
  <cols>
    <col min="7" max="8" width="5.77734375" customWidth="1"/>
    <col min="9" max="9" width="11.88671875" bestFit="1" customWidth="1"/>
    <col min="10" max="10" width="18" bestFit="1" customWidth="1"/>
  </cols>
  <sheetData>
    <row r="1" spans="1:18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8" x14ac:dyDescent="0.3">
      <c r="A2" t="s">
        <v>119</v>
      </c>
      <c r="B2">
        <v>65</v>
      </c>
      <c r="C2" t="s">
        <v>20</v>
      </c>
      <c r="D2" t="s">
        <v>19</v>
      </c>
      <c r="E2" t="s">
        <v>40</v>
      </c>
      <c r="F2">
        <v>0</v>
      </c>
      <c r="G2">
        <v>0</v>
      </c>
      <c r="H2">
        <v>4</v>
      </c>
      <c r="I2">
        <v>4</v>
      </c>
      <c r="J2" t="s">
        <v>19</v>
      </c>
      <c r="K2">
        <v>571</v>
      </c>
      <c r="N2">
        <v>310</v>
      </c>
      <c r="O2">
        <v>147</v>
      </c>
      <c r="P2">
        <v>106</v>
      </c>
      <c r="R2">
        <v>8</v>
      </c>
    </row>
    <row r="28" spans="2:2" x14ac:dyDescent="0.3">
      <c r="B28" t="s">
        <v>183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00B050"/>
  </sheetPr>
  <dimension ref="A1:S10"/>
  <sheetViews>
    <sheetView zoomScaleNormal="100" workbookViewId="0">
      <selection activeCell="F12" sqref="F12"/>
    </sheetView>
  </sheetViews>
  <sheetFormatPr defaultColWidth="5.77734375" defaultRowHeight="14.4" x14ac:dyDescent="0.3"/>
  <cols>
    <col min="7" max="8" width="5.77734375" customWidth="1"/>
    <col min="22" max="22" width="6.6640625" bestFit="1" customWidth="1"/>
  </cols>
  <sheetData>
    <row r="1" spans="1:19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9" x14ac:dyDescent="0.3">
      <c r="A2" t="s">
        <v>120</v>
      </c>
      <c r="B2">
        <v>67</v>
      </c>
      <c r="C2" t="s">
        <v>20</v>
      </c>
      <c r="D2" t="s">
        <v>21</v>
      </c>
      <c r="E2" t="s">
        <v>39</v>
      </c>
      <c r="F2">
        <v>1</v>
      </c>
      <c r="G2">
        <v>0</v>
      </c>
      <c r="H2">
        <v>3</v>
      </c>
      <c r="I2">
        <v>3</v>
      </c>
      <c r="J2" t="s">
        <v>19</v>
      </c>
      <c r="K2">
        <v>334</v>
      </c>
      <c r="L2">
        <v>5</v>
      </c>
      <c r="M2">
        <v>2</v>
      </c>
      <c r="O2">
        <v>268</v>
      </c>
      <c r="P2">
        <v>59</v>
      </c>
      <c r="Q2">
        <f>O2+P2</f>
        <v>327</v>
      </c>
      <c r="R2">
        <v>0</v>
      </c>
    </row>
    <row r="3" spans="1:19" x14ac:dyDescent="0.3">
      <c r="A3" t="s">
        <v>120</v>
      </c>
      <c r="B3">
        <v>67</v>
      </c>
      <c r="C3" t="s">
        <v>20</v>
      </c>
      <c r="D3" t="s">
        <v>21</v>
      </c>
      <c r="E3" t="s">
        <v>39</v>
      </c>
      <c r="F3">
        <v>1</v>
      </c>
      <c r="G3">
        <v>3</v>
      </c>
      <c r="H3">
        <v>5</v>
      </c>
      <c r="I3">
        <v>5</v>
      </c>
      <c r="J3" t="s">
        <v>19</v>
      </c>
      <c r="K3">
        <v>283</v>
      </c>
      <c r="L3">
        <v>8</v>
      </c>
      <c r="M3">
        <v>2</v>
      </c>
      <c r="O3">
        <v>245</v>
      </c>
      <c r="P3">
        <v>28</v>
      </c>
      <c r="Q3">
        <f t="shared" ref="Q3:Q10" si="0">O3+P3</f>
        <v>273</v>
      </c>
      <c r="R3">
        <v>0</v>
      </c>
      <c r="S3">
        <f>Q2-K3</f>
        <v>44</v>
      </c>
    </row>
    <row r="4" spans="1:19" x14ac:dyDescent="0.3">
      <c r="A4" t="s">
        <v>120</v>
      </c>
      <c r="B4">
        <v>67</v>
      </c>
      <c r="C4" t="s">
        <v>20</v>
      </c>
      <c r="D4" t="s">
        <v>21</v>
      </c>
      <c r="E4" t="s">
        <v>39</v>
      </c>
      <c r="F4">
        <v>1</v>
      </c>
      <c r="G4">
        <v>5</v>
      </c>
      <c r="H4">
        <v>10</v>
      </c>
      <c r="I4">
        <v>10</v>
      </c>
      <c r="J4" t="s">
        <v>19</v>
      </c>
      <c r="K4">
        <v>169</v>
      </c>
      <c r="L4">
        <v>10</v>
      </c>
      <c r="M4">
        <v>4</v>
      </c>
      <c r="O4">
        <v>138</v>
      </c>
      <c r="P4">
        <v>17</v>
      </c>
      <c r="Q4">
        <f t="shared" si="0"/>
        <v>155</v>
      </c>
      <c r="R4">
        <v>0</v>
      </c>
      <c r="S4">
        <f>Q3-K4</f>
        <v>104</v>
      </c>
    </row>
    <row r="5" spans="1:19" x14ac:dyDescent="0.3">
      <c r="A5" t="s">
        <v>121</v>
      </c>
      <c r="B5">
        <v>67</v>
      </c>
      <c r="C5" t="s">
        <v>20</v>
      </c>
      <c r="D5" t="s">
        <v>22</v>
      </c>
      <c r="E5" t="s">
        <v>39</v>
      </c>
      <c r="F5">
        <v>1</v>
      </c>
      <c r="G5">
        <v>0</v>
      </c>
      <c r="H5">
        <v>3</v>
      </c>
      <c r="I5">
        <v>3</v>
      </c>
      <c r="J5" t="s">
        <v>19</v>
      </c>
      <c r="K5">
        <v>458</v>
      </c>
      <c r="L5">
        <v>37</v>
      </c>
      <c r="M5">
        <v>6</v>
      </c>
      <c r="O5">
        <v>227</v>
      </c>
      <c r="P5">
        <v>188</v>
      </c>
      <c r="Q5">
        <f t="shared" si="0"/>
        <v>415</v>
      </c>
      <c r="R5">
        <v>0</v>
      </c>
    </row>
    <row r="6" spans="1:19" x14ac:dyDescent="0.3">
      <c r="A6" t="s">
        <v>121</v>
      </c>
      <c r="B6">
        <v>67</v>
      </c>
      <c r="C6" t="s">
        <v>20</v>
      </c>
      <c r="D6" t="s">
        <v>22</v>
      </c>
      <c r="E6" t="s">
        <v>39</v>
      </c>
      <c r="F6">
        <v>1</v>
      </c>
      <c r="G6">
        <v>3</v>
      </c>
      <c r="H6">
        <v>5</v>
      </c>
      <c r="I6">
        <v>5</v>
      </c>
      <c r="J6" t="s">
        <v>19</v>
      </c>
      <c r="K6">
        <v>417</v>
      </c>
      <c r="L6">
        <v>60</v>
      </c>
      <c r="M6">
        <v>8</v>
      </c>
      <c r="O6">
        <v>237</v>
      </c>
      <c r="P6">
        <v>112</v>
      </c>
      <c r="Q6">
        <f t="shared" si="0"/>
        <v>349</v>
      </c>
      <c r="R6">
        <v>0</v>
      </c>
      <c r="S6">
        <f>Q5-K6</f>
        <v>-2</v>
      </c>
    </row>
    <row r="7" spans="1:19" x14ac:dyDescent="0.3">
      <c r="A7" t="s">
        <v>121</v>
      </c>
      <c r="B7">
        <v>67</v>
      </c>
      <c r="C7" t="s">
        <v>20</v>
      </c>
      <c r="D7" t="s">
        <v>22</v>
      </c>
      <c r="E7" t="s">
        <v>39</v>
      </c>
      <c r="F7">
        <v>1</v>
      </c>
      <c r="G7">
        <v>5</v>
      </c>
      <c r="H7">
        <v>10</v>
      </c>
      <c r="I7">
        <v>10</v>
      </c>
      <c r="J7" t="s">
        <v>19</v>
      </c>
      <c r="K7">
        <v>291</v>
      </c>
      <c r="L7">
        <v>84</v>
      </c>
      <c r="M7">
        <v>12</v>
      </c>
      <c r="O7">
        <v>152</v>
      </c>
      <c r="P7">
        <v>43</v>
      </c>
      <c r="Q7">
        <f t="shared" si="0"/>
        <v>195</v>
      </c>
      <c r="R7">
        <v>0</v>
      </c>
      <c r="S7">
        <f>Q6-K7</f>
        <v>58</v>
      </c>
    </row>
    <row r="8" spans="1:19" x14ac:dyDescent="0.3">
      <c r="A8" t="s">
        <v>122</v>
      </c>
      <c r="B8">
        <v>67</v>
      </c>
      <c r="C8" t="s">
        <v>20</v>
      </c>
      <c r="D8" t="s">
        <v>23</v>
      </c>
      <c r="E8" t="s">
        <v>39</v>
      </c>
      <c r="F8">
        <v>1</v>
      </c>
      <c r="G8">
        <v>0</v>
      </c>
      <c r="H8">
        <v>3</v>
      </c>
      <c r="I8">
        <v>3</v>
      </c>
      <c r="J8" t="s">
        <v>19</v>
      </c>
      <c r="K8">
        <v>192</v>
      </c>
      <c r="L8">
        <v>57</v>
      </c>
      <c r="M8">
        <v>0</v>
      </c>
      <c r="O8">
        <v>47</v>
      </c>
      <c r="P8">
        <v>88</v>
      </c>
      <c r="Q8">
        <f t="shared" si="0"/>
        <v>135</v>
      </c>
      <c r="R8">
        <v>0</v>
      </c>
    </row>
    <row r="9" spans="1:19" x14ac:dyDescent="0.3">
      <c r="A9" t="s">
        <v>122</v>
      </c>
      <c r="B9">
        <v>67</v>
      </c>
      <c r="C9" t="s">
        <v>20</v>
      </c>
      <c r="D9" t="s">
        <v>23</v>
      </c>
      <c r="E9" t="s">
        <v>39</v>
      </c>
      <c r="F9">
        <v>1</v>
      </c>
      <c r="G9">
        <v>3</v>
      </c>
      <c r="H9">
        <v>5</v>
      </c>
      <c r="I9">
        <v>5</v>
      </c>
      <c r="J9" t="s">
        <v>19</v>
      </c>
      <c r="K9">
        <v>182</v>
      </c>
      <c r="L9">
        <v>67</v>
      </c>
      <c r="M9">
        <v>1</v>
      </c>
      <c r="O9">
        <v>52</v>
      </c>
      <c r="P9">
        <v>62</v>
      </c>
      <c r="Q9">
        <f t="shared" si="0"/>
        <v>114</v>
      </c>
      <c r="R9">
        <v>0</v>
      </c>
      <c r="S9">
        <f>Q8-K9</f>
        <v>-47</v>
      </c>
    </row>
    <row r="10" spans="1:19" x14ac:dyDescent="0.3">
      <c r="A10" t="s">
        <v>122</v>
      </c>
      <c r="B10">
        <v>67</v>
      </c>
      <c r="C10" t="s">
        <v>20</v>
      </c>
      <c r="D10" t="s">
        <v>23</v>
      </c>
      <c r="E10" t="s">
        <v>39</v>
      </c>
      <c r="F10">
        <v>1</v>
      </c>
      <c r="G10">
        <v>5</v>
      </c>
      <c r="H10">
        <v>10</v>
      </c>
      <c r="I10">
        <v>10</v>
      </c>
      <c r="J10" t="s">
        <v>19</v>
      </c>
      <c r="K10">
        <v>142</v>
      </c>
      <c r="L10">
        <v>79</v>
      </c>
      <c r="M10">
        <v>2</v>
      </c>
      <c r="O10">
        <v>38</v>
      </c>
      <c r="P10">
        <v>23</v>
      </c>
      <c r="Q10">
        <f t="shared" si="0"/>
        <v>61</v>
      </c>
      <c r="R10">
        <v>0</v>
      </c>
      <c r="S10">
        <f>Q9-K10</f>
        <v>-28</v>
      </c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FFEA4-C50F-468E-BF5D-81C19145DAB2}">
  <sheetPr>
    <tabColor rgb="FF00B050"/>
  </sheetPr>
  <dimension ref="A1:AC16"/>
  <sheetViews>
    <sheetView zoomScale="90" zoomScaleNormal="90" workbookViewId="0">
      <selection activeCell="F2" sqref="F2:F10"/>
    </sheetView>
  </sheetViews>
  <sheetFormatPr defaultColWidth="5.77734375" defaultRowHeight="14.4" x14ac:dyDescent="0.3"/>
  <cols>
    <col min="7" max="8" width="5.77734375" customWidth="1"/>
    <col min="11" max="11" width="9.109375" customWidth="1"/>
    <col min="19" max="19" width="8.44140625" customWidth="1"/>
    <col min="23" max="23" width="6.6640625" bestFit="1" customWidth="1"/>
    <col min="25" max="25" width="7.109375" bestFit="1" customWidth="1"/>
    <col min="26" max="26" width="6" bestFit="1" customWidth="1"/>
  </cols>
  <sheetData>
    <row r="1" spans="1:29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  <c r="S1" t="s">
        <v>212</v>
      </c>
      <c r="T1" t="s">
        <v>196</v>
      </c>
      <c r="U1" t="s">
        <v>175</v>
      </c>
      <c r="V1" t="s">
        <v>176</v>
      </c>
      <c r="X1" t="s">
        <v>208</v>
      </c>
      <c r="Y1" t="s">
        <v>209</v>
      </c>
      <c r="Z1" t="s">
        <v>210</v>
      </c>
    </row>
    <row r="2" spans="1:29" x14ac:dyDescent="0.3">
      <c r="A2" t="s">
        <v>120</v>
      </c>
      <c r="B2">
        <v>67</v>
      </c>
      <c r="C2" t="s">
        <v>20</v>
      </c>
      <c r="D2" t="s">
        <v>21</v>
      </c>
      <c r="E2" t="s">
        <v>39</v>
      </c>
      <c r="F2">
        <v>1</v>
      </c>
      <c r="G2">
        <v>0</v>
      </c>
      <c r="H2">
        <v>3</v>
      </c>
      <c r="I2">
        <v>3</v>
      </c>
      <c r="J2" t="s">
        <v>19</v>
      </c>
      <c r="K2" s="19">
        <f>SUM(L2,M2,O2,P2,R2)</f>
        <v>334</v>
      </c>
      <c r="L2" s="20">
        <f>U2</f>
        <v>5</v>
      </c>
      <c r="M2" s="20">
        <f>V2</f>
        <v>2</v>
      </c>
      <c r="N2" s="19"/>
      <c r="O2" s="19">
        <v>268</v>
      </c>
      <c r="P2" s="19">
        <v>59</v>
      </c>
      <c r="Q2" s="19"/>
      <c r="R2" s="19">
        <f>S2-Y2-Z2</f>
        <v>0</v>
      </c>
      <c r="S2" s="19">
        <v>0</v>
      </c>
      <c r="T2" s="19">
        <v>334</v>
      </c>
      <c r="U2" s="19">
        <v>5</v>
      </c>
      <c r="V2" s="19">
        <v>2</v>
      </c>
      <c r="X2">
        <f>S2/K2</f>
        <v>0</v>
      </c>
      <c r="AB2">
        <f>O2/T2</f>
        <v>0.80239520958083832</v>
      </c>
    </row>
    <row r="3" spans="1:29" x14ac:dyDescent="0.3">
      <c r="A3" t="s">
        <v>120</v>
      </c>
      <c r="B3">
        <v>67</v>
      </c>
      <c r="C3" t="s">
        <v>20</v>
      </c>
      <c r="D3" t="s">
        <v>21</v>
      </c>
      <c r="E3" t="s">
        <v>39</v>
      </c>
      <c r="F3">
        <v>1</v>
      </c>
      <c r="G3">
        <v>3</v>
      </c>
      <c r="H3">
        <v>5</v>
      </c>
      <c r="I3">
        <v>5</v>
      </c>
      <c r="J3" t="s">
        <v>19</v>
      </c>
      <c r="K3" s="19">
        <f t="shared" ref="K3:K10" si="0">SUM(L3,M3,O3,P3,R3)</f>
        <v>326.69461077844312</v>
      </c>
      <c r="L3" s="19">
        <f>U3+U2*X3-U2</f>
        <v>3.7634730538922163</v>
      </c>
      <c r="M3" s="19">
        <f>V3-V2</f>
        <v>0</v>
      </c>
      <c r="N3" s="19"/>
      <c r="O3" s="19">
        <v>245</v>
      </c>
      <c r="P3" s="19">
        <v>28</v>
      </c>
      <c r="Q3" s="19"/>
      <c r="R3" s="19">
        <f t="shared" ref="R3:R10" si="1">S3-Y3-Z3</f>
        <v>49.931137724550901</v>
      </c>
      <c r="S3" s="20">
        <f>T2-T3</f>
        <v>51</v>
      </c>
      <c r="T3" s="19">
        <v>283</v>
      </c>
      <c r="U3" s="19">
        <v>8</v>
      </c>
      <c r="V3" s="19">
        <v>2</v>
      </c>
      <c r="X3">
        <f>S3/K2</f>
        <v>0.15269461077844312</v>
      </c>
      <c r="Y3" s="19">
        <f>X3*U2</f>
        <v>0.76347305389221565</v>
      </c>
      <c r="Z3" s="19">
        <f>X3*V2</f>
        <v>0.30538922155688625</v>
      </c>
      <c r="AB3">
        <f t="shared" ref="AB3:AB10" si="2">O3/T3</f>
        <v>0.86572438162544174</v>
      </c>
    </row>
    <row r="4" spans="1:29" x14ac:dyDescent="0.3">
      <c r="A4" t="s">
        <v>120</v>
      </c>
      <c r="B4">
        <v>67</v>
      </c>
      <c r="C4" t="s">
        <v>20</v>
      </c>
      <c r="D4" t="s">
        <v>21</v>
      </c>
      <c r="E4" t="s">
        <v>39</v>
      </c>
      <c r="F4">
        <v>1</v>
      </c>
      <c r="G4">
        <v>5</v>
      </c>
      <c r="H4">
        <v>10</v>
      </c>
      <c r="I4">
        <v>10</v>
      </c>
      <c r="J4" t="s">
        <v>19</v>
      </c>
      <c r="K4" s="19">
        <f t="shared" si="0"/>
        <v>272.30210051688113</v>
      </c>
      <c r="L4" s="19">
        <f>U4+U3*X4-U3</f>
        <v>4.7915979324755309</v>
      </c>
      <c r="M4" s="19">
        <f>V4-V3</f>
        <v>2</v>
      </c>
      <c r="N4" s="19"/>
      <c r="O4" s="19">
        <v>138</v>
      </c>
      <c r="P4" s="19">
        <v>17</v>
      </c>
      <c r="Q4" s="19"/>
      <c r="R4" s="19">
        <f t="shared" si="1"/>
        <v>110.51050258440559</v>
      </c>
      <c r="S4" s="19">
        <f>T3-T4</f>
        <v>114</v>
      </c>
      <c r="T4" s="19">
        <v>169</v>
      </c>
      <c r="U4" s="19">
        <v>10</v>
      </c>
      <c r="V4" s="19">
        <v>4</v>
      </c>
      <c r="X4">
        <f>S4/K3</f>
        <v>0.34894974155944131</v>
      </c>
      <c r="Y4" s="19">
        <f>X4*U3</f>
        <v>2.7915979324755305</v>
      </c>
      <c r="Z4" s="19">
        <f>X4*V3</f>
        <v>0.69789948311888261</v>
      </c>
      <c r="AB4">
        <f t="shared" si="2"/>
        <v>0.81656804733727806</v>
      </c>
    </row>
    <row r="5" spans="1:29" x14ac:dyDescent="0.3">
      <c r="A5" t="s">
        <v>121</v>
      </c>
      <c r="B5">
        <v>67</v>
      </c>
      <c r="C5" t="s">
        <v>20</v>
      </c>
      <c r="D5" t="s">
        <v>22</v>
      </c>
      <c r="E5" t="s">
        <v>39</v>
      </c>
      <c r="F5">
        <v>1</v>
      </c>
      <c r="G5">
        <v>0</v>
      </c>
      <c r="H5">
        <v>3</v>
      </c>
      <c r="I5">
        <v>3</v>
      </c>
      <c r="J5" t="s">
        <v>19</v>
      </c>
      <c r="K5" s="19">
        <f t="shared" si="0"/>
        <v>458</v>
      </c>
      <c r="L5" s="19">
        <f>U5</f>
        <v>37</v>
      </c>
      <c r="M5" s="19">
        <f>V5</f>
        <v>6</v>
      </c>
      <c r="N5" s="19"/>
      <c r="O5" s="19">
        <v>227</v>
      </c>
      <c r="P5" s="19">
        <v>188</v>
      </c>
      <c r="Q5" s="19"/>
      <c r="R5" s="19">
        <f t="shared" si="1"/>
        <v>0</v>
      </c>
      <c r="S5" s="19">
        <v>0</v>
      </c>
      <c r="T5" s="19">
        <v>458</v>
      </c>
      <c r="U5" s="19">
        <v>37</v>
      </c>
      <c r="V5" s="19">
        <v>6</v>
      </c>
      <c r="X5">
        <f>S5/K5</f>
        <v>0</v>
      </c>
      <c r="Y5" s="19"/>
      <c r="Z5" s="19"/>
      <c r="AB5">
        <f t="shared" si="2"/>
        <v>0.49563318777292575</v>
      </c>
    </row>
    <row r="6" spans="1:29" x14ac:dyDescent="0.3">
      <c r="A6" t="s">
        <v>121</v>
      </c>
      <c r="B6">
        <v>67</v>
      </c>
      <c r="C6" t="s">
        <v>20</v>
      </c>
      <c r="D6" t="s">
        <v>22</v>
      </c>
      <c r="E6" t="s">
        <v>39</v>
      </c>
      <c r="F6">
        <v>1</v>
      </c>
      <c r="G6">
        <v>3</v>
      </c>
      <c r="H6">
        <v>5</v>
      </c>
      <c r="I6">
        <v>5</v>
      </c>
      <c r="J6" t="s">
        <v>19</v>
      </c>
      <c r="K6" s="19">
        <f t="shared" si="0"/>
        <v>414.46288209606985</v>
      </c>
      <c r="L6" s="19">
        <f>U6+U5*X6-U5</f>
        <v>26.312227074235807</v>
      </c>
      <c r="M6" s="19">
        <f>V6-V5</f>
        <v>2</v>
      </c>
      <c r="N6" s="19"/>
      <c r="O6" s="19">
        <v>237</v>
      </c>
      <c r="P6" s="19">
        <v>112</v>
      </c>
      <c r="Q6" s="19"/>
      <c r="R6" s="19">
        <f t="shared" si="1"/>
        <v>37.150655021834062</v>
      </c>
      <c r="S6" s="19">
        <f>T5-T6</f>
        <v>41</v>
      </c>
      <c r="T6" s="19">
        <v>417</v>
      </c>
      <c r="U6" s="19">
        <v>60</v>
      </c>
      <c r="V6" s="19">
        <v>8</v>
      </c>
      <c r="X6">
        <f>S6/K5</f>
        <v>8.9519650655021835E-2</v>
      </c>
      <c r="Y6" s="19">
        <f>X6*U5</f>
        <v>3.3122270742358078</v>
      </c>
      <c r="Z6" s="19">
        <f>X6*V5</f>
        <v>0.53711790393013104</v>
      </c>
      <c r="AB6">
        <f t="shared" si="2"/>
        <v>0.56834532374100721</v>
      </c>
      <c r="AC6" s="19"/>
    </row>
    <row r="7" spans="1:29" x14ac:dyDescent="0.3">
      <c r="A7" t="s">
        <v>121</v>
      </c>
      <c r="B7">
        <v>67</v>
      </c>
      <c r="C7" t="s">
        <v>20</v>
      </c>
      <c r="D7" t="s">
        <v>22</v>
      </c>
      <c r="E7" t="s">
        <v>39</v>
      </c>
      <c r="F7">
        <v>1</v>
      </c>
      <c r="G7">
        <v>5</v>
      </c>
      <c r="H7">
        <v>10</v>
      </c>
      <c r="I7">
        <v>10</v>
      </c>
      <c r="J7" t="s">
        <v>19</v>
      </c>
      <c r="K7" s="19">
        <f t="shared" si="0"/>
        <v>346.56793661496965</v>
      </c>
      <c r="L7" s="19">
        <f>U7+U6*X7-U6</f>
        <v>42.240475387727571</v>
      </c>
      <c r="M7" s="19">
        <f>V7-V6</f>
        <v>4</v>
      </c>
      <c r="N7" s="19"/>
      <c r="O7" s="19">
        <v>152</v>
      </c>
      <c r="P7" s="19">
        <v>43</v>
      </c>
      <c r="Q7" s="19"/>
      <c r="R7" s="19">
        <f t="shared" si="1"/>
        <v>105.32746122724208</v>
      </c>
      <c r="S7" s="19">
        <f>T6-T7</f>
        <v>126</v>
      </c>
      <c r="T7" s="19">
        <v>291</v>
      </c>
      <c r="U7" s="19">
        <v>84</v>
      </c>
      <c r="V7" s="19">
        <v>12</v>
      </c>
      <c r="X7">
        <f>S7/K6</f>
        <v>0.30400792312879299</v>
      </c>
      <c r="Y7" s="19">
        <f>X7*U6</f>
        <v>18.240475387727578</v>
      </c>
      <c r="Z7" s="19">
        <f>X7*V6</f>
        <v>2.4320633850303439</v>
      </c>
      <c r="AB7">
        <f t="shared" si="2"/>
        <v>0.5223367697594502</v>
      </c>
    </row>
    <row r="8" spans="1:29" x14ac:dyDescent="0.3">
      <c r="A8" t="s">
        <v>122</v>
      </c>
      <c r="B8">
        <v>67</v>
      </c>
      <c r="C8" t="s">
        <v>20</v>
      </c>
      <c r="D8" t="s">
        <v>23</v>
      </c>
      <c r="E8" t="s">
        <v>39</v>
      </c>
      <c r="F8">
        <v>1</v>
      </c>
      <c r="G8">
        <v>0</v>
      </c>
      <c r="H8">
        <v>3</v>
      </c>
      <c r="I8">
        <v>3</v>
      </c>
      <c r="J8" t="s">
        <v>19</v>
      </c>
      <c r="K8" s="19">
        <f t="shared" si="0"/>
        <v>192</v>
      </c>
      <c r="L8" s="19">
        <f>U8</f>
        <v>57</v>
      </c>
      <c r="M8" s="19">
        <f>V8</f>
        <v>0</v>
      </c>
      <c r="N8" s="19"/>
      <c r="O8" s="19">
        <v>47</v>
      </c>
      <c r="P8" s="19">
        <v>88</v>
      </c>
      <c r="Q8" s="19"/>
      <c r="R8" s="19">
        <f t="shared" si="1"/>
        <v>0</v>
      </c>
      <c r="S8" s="19">
        <v>0</v>
      </c>
      <c r="T8" s="19">
        <v>192</v>
      </c>
      <c r="U8" s="19">
        <v>57</v>
      </c>
      <c r="V8" s="19">
        <v>0</v>
      </c>
      <c r="X8">
        <f>S8/K8</f>
        <v>0</v>
      </c>
      <c r="Y8" s="19"/>
      <c r="Z8" s="19"/>
      <c r="AB8">
        <f t="shared" si="2"/>
        <v>0.24479166666666666</v>
      </c>
    </row>
    <row r="9" spans="1:29" x14ac:dyDescent="0.3">
      <c r="A9" t="s">
        <v>122</v>
      </c>
      <c r="B9">
        <v>67</v>
      </c>
      <c r="C9" t="s">
        <v>20</v>
      </c>
      <c r="D9" t="s">
        <v>23</v>
      </c>
      <c r="E9" t="s">
        <v>39</v>
      </c>
      <c r="F9">
        <v>1</v>
      </c>
      <c r="G9">
        <v>3</v>
      </c>
      <c r="H9">
        <v>5</v>
      </c>
      <c r="I9">
        <v>5</v>
      </c>
      <c r="J9" t="s">
        <v>19</v>
      </c>
      <c r="K9" s="19">
        <f t="shared" si="0"/>
        <v>135</v>
      </c>
      <c r="L9" s="19">
        <f>U9+U8*X9-U8</f>
        <v>12.96875</v>
      </c>
      <c r="M9" s="19">
        <f>V9-V8</f>
        <v>1</v>
      </c>
      <c r="N9" s="19"/>
      <c r="O9" s="19">
        <v>52</v>
      </c>
      <c r="P9" s="19">
        <v>62</v>
      </c>
      <c r="Q9" s="19"/>
      <c r="R9" s="19">
        <f t="shared" si="1"/>
        <v>7.03125</v>
      </c>
      <c r="S9" s="19">
        <f>T8-T9</f>
        <v>10</v>
      </c>
      <c r="T9" s="19">
        <v>182</v>
      </c>
      <c r="U9" s="19">
        <v>67</v>
      </c>
      <c r="V9" s="19">
        <v>1</v>
      </c>
      <c r="X9">
        <f>S9/K8</f>
        <v>5.2083333333333336E-2</v>
      </c>
      <c r="Y9" s="19">
        <f>X9*U8</f>
        <v>2.96875</v>
      </c>
      <c r="Z9" s="19">
        <f>X9*V8</f>
        <v>0</v>
      </c>
      <c r="AB9">
        <f t="shared" si="2"/>
        <v>0.2857142857142857</v>
      </c>
    </row>
    <row r="10" spans="1:29" x14ac:dyDescent="0.3">
      <c r="A10" t="s">
        <v>122</v>
      </c>
      <c r="B10">
        <v>67</v>
      </c>
      <c r="C10" t="s">
        <v>20</v>
      </c>
      <c r="D10" t="s">
        <v>23</v>
      </c>
      <c r="E10" t="s">
        <v>39</v>
      </c>
      <c r="F10">
        <v>1</v>
      </c>
      <c r="G10">
        <v>5</v>
      </c>
      <c r="H10">
        <v>10</v>
      </c>
      <c r="I10">
        <v>10</v>
      </c>
      <c r="J10" t="s">
        <v>19</v>
      </c>
      <c r="K10" s="19">
        <f t="shared" si="0"/>
        <v>113.7037037037037</v>
      </c>
      <c r="L10" s="19">
        <f>U10+U9*X10-U9</f>
        <v>31.851851851851848</v>
      </c>
      <c r="M10" s="19">
        <f>V10-V9</f>
        <v>1</v>
      </c>
      <c r="N10" s="19"/>
      <c r="O10" s="19">
        <v>38</v>
      </c>
      <c r="P10" s="19">
        <v>23</v>
      </c>
      <c r="Q10" s="19"/>
      <c r="R10" s="19">
        <f t="shared" si="1"/>
        <v>19.851851851851851</v>
      </c>
      <c r="S10" s="19">
        <f>T9-T10</f>
        <v>40</v>
      </c>
      <c r="T10" s="19">
        <v>142</v>
      </c>
      <c r="U10" s="19">
        <v>79</v>
      </c>
      <c r="V10" s="19">
        <v>2</v>
      </c>
      <c r="X10">
        <f>S10/K9</f>
        <v>0.29629629629629628</v>
      </c>
      <c r="Y10" s="19">
        <f>X10*U9</f>
        <v>19.851851851851851</v>
      </c>
      <c r="Z10" s="19">
        <f>X10*V9</f>
        <v>0.29629629629629628</v>
      </c>
      <c r="AB10">
        <f t="shared" si="2"/>
        <v>0.26760563380281688</v>
      </c>
    </row>
    <row r="12" spans="1:29" x14ac:dyDescent="0.3">
      <c r="B12" t="s">
        <v>211</v>
      </c>
    </row>
    <row r="13" spans="1:29" x14ac:dyDescent="0.3">
      <c r="B13" t="s">
        <v>215</v>
      </c>
    </row>
    <row r="14" spans="1:29" x14ac:dyDescent="0.3">
      <c r="B14" t="s">
        <v>216</v>
      </c>
    </row>
    <row r="15" spans="1:29" x14ac:dyDescent="0.3">
      <c r="B15" t="s">
        <v>213</v>
      </c>
    </row>
    <row r="16" spans="1:29" x14ac:dyDescent="0.3">
      <c r="B16" t="s">
        <v>214</v>
      </c>
    </row>
  </sheetData>
  <pageMargins left="0.7" right="0.7" top="0.75" bottom="0.75" header="0.3" footer="0.3"/>
  <pageSetup orientation="portrait" r:id="rId1"/>
  <ignoredErrors>
    <ignoredError sqref="L5:M5 L8:M8" formula="1"/>
  </ignoredError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00B050"/>
  </sheetPr>
  <dimension ref="A1:U65"/>
  <sheetViews>
    <sheetView zoomScale="80" zoomScaleNormal="80" workbookViewId="0">
      <selection activeCell="I19" sqref="I19"/>
    </sheetView>
  </sheetViews>
  <sheetFormatPr defaultColWidth="5.77734375" defaultRowHeight="14.4" x14ac:dyDescent="0.3"/>
  <cols>
    <col min="4" max="4" width="9.33203125" customWidth="1"/>
    <col min="5" max="5" width="20.44140625" bestFit="1" customWidth="1"/>
    <col min="6" max="6" width="10.6640625" bestFit="1" customWidth="1"/>
    <col min="7" max="8" width="5.77734375" customWidth="1"/>
  </cols>
  <sheetData>
    <row r="1" spans="1:21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  <c r="S1" t="s">
        <v>70</v>
      </c>
      <c r="T1" t="s">
        <v>71</v>
      </c>
      <c r="U1" t="s">
        <v>170</v>
      </c>
    </row>
    <row r="2" spans="1:21" x14ac:dyDescent="0.3">
      <c r="A2" t="s">
        <v>123</v>
      </c>
      <c r="B2">
        <v>75</v>
      </c>
      <c r="C2" t="s">
        <v>27</v>
      </c>
      <c r="D2" t="s">
        <v>19</v>
      </c>
      <c r="E2" t="s">
        <v>40</v>
      </c>
      <c r="F2">
        <v>0</v>
      </c>
      <c r="G2" s="2">
        <v>0</v>
      </c>
      <c r="H2" s="2">
        <v>1</v>
      </c>
      <c r="I2" s="2" t="s">
        <v>31</v>
      </c>
      <c r="J2" t="s">
        <v>19</v>
      </c>
      <c r="K2">
        <v>1192</v>
      </c>
      <c r="L2">
        <v>345</v>
      </c>
      <c r="M2">
        <v>2</v>
      </c>
      <c r="Q2">
        <f>U2-R2</f>
        <v>835</v>
      </c>
      <c r="R2">
        <v>10</v>
      </c>
      <c r="S2">
        <f t="shared" ref="S2:S33" si="0">SUM(L2:R2)</f>
        <v>1192</v>
      </c>
      <c r="T2">
        <f>IF(K2=S2,1,0)</f>
        <v>1</v>
      </c>
      <c r="U2">
        <v>845</v>
      </c>
    </row>
    <row r="3" spans="1:21" x14ac:dyDescent="0.3">
      <c r="A3" t="s">
        <v>123</v>
      </c>
      <c r="B3">
        <v>75</v>
      </c>
      <c r="C3" t="s">
        <v>27</v>
      </c>
      <c r="D3" t="s">
        <v>19</v>
      </c>
      <c r="E3" t="s">
        <v>40</v>
      </c>
      <c r="F3">
        <v>0</v>
      </c>
      <c r="G3">
        <v>1</v>
      </c>
      <c r="H3" s="2">
        <v>2</v>
      </c>
      <c r="I3">
        <v>1</v>
      </c>
      <c r="J3" t="s">
        <v>19</v>
      </c>
      <c r="K3">
        <v>835</v>
      </c>
      <c r="L3">
        <v>187</v>
      </c>
      <c r="M3">
        <v>0</v>
      </c>
      <c r="Q3">
        <f t="shared" ref="Q3:Q62" si="1">U3-R3</f>
        <v>635</v>
      </c>
      <c r="R3">
        <v>13</v>
      </c>
      <c r="S3">
        <f t="shared" si="0"/>
        <v>835</v>
      </c>
      <c r="T3">
        <f t="shared" ref="T3:T33" si="2">IF(K3=S3,1,0)</f>
        <v>1</v>
      </c>
      <c r="U3">
        <v>648</v>
      </c>
    </row>
    <row r="4" spans="1:21" x14ac:dyDescent="0.3">
      <c r="A4" t="s">
        <v>123</v>
      </c>
      <c r="B4">
        <v>75</v>
      </c>
      <c r="C4" t="s">
        <v>27</v>
      </c>
      <c r="D4" t="s">
        <v>19</v>
      </c>
      <c r="E4" t="s">
        <v>40</v>
      </c>
      <c r="F4">
        <v>0</v>
      </c>
      <c r="G4">
        <v>2</v>
      </c>
      <c r="H4" s="2">
        <v>3</v>
      </c>
      <c r="I4">
        <v>2</v>
      </c>
      <c r="J4" t="s">
        <v>19</v>
      </c>
      <c r="K4">
        <v>635</v>
      </c>
      <c r="L4">
        <v>127</v>
      </c>
      <c r="M4">
        <v>0</v>
      </c>
      <c r="Q4">
        <f t="shared" si="1"/>
        <v>502</v>
      </c>
      <c r="R4">
        <v>6</v>
      </c>
      <c r="S4">
        <f t="shared" si="0"/>
        <v>635</v>
      </c>
      <c r="T4">
        <f t="shared" si="2"/>
        <v>1</v>
      </c>
      <c r="U4">
        <v>508</v>
      </c>
    </row>
    <row r="5" spans="1:21" x14ac:dyDescent="0.3">
      <c r="A5" t="s">
        <v>123</v>
      </c>
      <c r="B5">
        <v>75</v>
      </c>
      <c r="C5" t="s">
        <v>27</v>
      </c>
      <c r="D5" t="s">
        <v>19</v>
      </c>
      <c r="E5" t="s">
        <v>40</v>
      </c>
      <c r="F5">
        <v>0</v>
      </c>
      <c r="G5">
        <v>3</v>
      </c>
      <c r="H5" s="2">
        <v>4</v>
      </c>
      <c r="I5">
        <v>3</v>
      </c>
      <c r="J5" t="s">
        <v>19</v>
      </c>
      <c r="K5">
        <v>502</v>
      </c>
      <c r="L5">
        <v>74</v>
      </c>
      <c r="M5">
        <v>0</v>
      </c>
      <c r="Q5">
        <f t="shared" si="1"/>
        <v>425</v>
      </c>
      <c r="R5">
        <v>3</v>
      </c>
      <c r="S5">
        <f t="shared" si="0"/>
        <v>502</v>
      </c>
      <c r="T5">
        <f t="shared" si="2"/>
        <v>1</v>
      </c>
      <c r="U5">
        <v>428</v>
      </c>
    </row>
    <row r="6" spans="1:21" x14ac:dyDescent="0.3">
      <c r="A6" t="s">
        <v>123</v>
      </c>
      <c r="B6">
        <v>75</v>
      </c>
      <c r="C6" t="s">
        <v>27</v>
      </c>
      <c r="D6" t="s">
        <v>19</v>
      </c>
      <c r="E6" t="s">
        <v>40</v>
      </c>
      <c r="F6">
        <v>0</v>
      </c>
      <c r="G6">
        <v>4</v>
      </c>
      <c r="H6" s="2">
        <v>5</v>
      </c>
      <c r="I6">
        <v>4</v>
      </c>
      <c r="J6" t="s">
        <v>19</v>
      </c>
      <c r="K6">
        <v>425</v>
      </c>
      <c r="L6">
        <v>57</v>
      </c>
      <c r="M6">
        <v>0</v>
      </c>
      <c r="Q6">
        <f t="shared" si="1"/>
        <v>348</v>
      </c>
      <c r="R6">
        <v>20</v>
      </c>
      <c r="S6">
        <f t="shared" si="0"/>
        <v>425</v>
      </c>
      <c r="T6">
        <f t="shared" si="2"/>
        <v>1</v>
      </c>
      <c r="U6">
        <v>368</v>
      </c>
    </row>
    <row r="7" spans="1:21" x14ac:dyDescent="0.3">
      <c r="A7" t="s">
        <v>123</v>
      </c>
      <c r="B7">
        <v>75</v>
      </c>
      <c r="C7" t="s">
        <v>27</v>
      </c>
      <c r="D7" t="s">
        <v>19</v>
      </c>
      <c r="E7" t="s">
        <v>40</v>
      </c>
      <c r="F7">
        <v>0</v>
      </c>
      <c r="G7">
        <v>5</v>
      </c>
      <c r="H7" s="2">
        <v>6</v>
      </c>
      <c r="I7">
        <v>5</v>
      </c>
      <c r="J7" t="s">
        <v>19</v>
      </c>
      <c r="K7">
        <v>348</v>
      </c>
      <c r="L7">
        <v>26</v>
      </c>
      <c r="M7">
        <v>1</v>
      </c>
      <c r="Q7">
        <f t="shared" si="1"/>
        <v>299</v>
      </c>
      <c r="R7">
        <v>22</v>
      </c>
      <c r="S7">
        <f t="shared" si="0"/>
        <v>348</v>
      </c>
      <c r="T7">
        <f t="shared" si="2"/>
        <v>1</v>
      </c>
      <c r="U7">
        <v>321</v>
      </c>
    </row>
    <row r="8" spans="1:21" x14ac:dyDescent="0.3">
      <c r="A8" t="s">
        <v>123</v>
      </c>
      <c r="B8">
        <v>75</v>
      </c>
      <c r="C8" t="s">
        <v>27</v>
      </c>
      <c r="D8" t="s">
        <v>19</v>
      </c>
      <c r="E8" t="s">
        <v>40</v>
      </c>
      <c r="F8">
        <v>0</v>
      </c>
      <c r="G8">
        <v>6</v>
      </c>
      <c r="H8" s="2">
        <v>7</v>
      </c>
      <c r="I8">
        <v>6</v>
      </c>
      <c r="J8" t="s">
        <v>19</v>
      </c>
      <c r="K8">
        <v>299</v>
      </c>
      <c r="L8">
        <v>28</v>
      </c>
      <c r="M8">
        <v>1</v>
      </c>
      <c r="Q8">
        <f t="shared" si="1"/>
        <v>259</v>
      </c>
      <c r="R8">
        <v>11</v>
      </c>
      <c r="S8">
        <f t="shared" si="0"/>
        <v>299</v>
      </c>
      <c r="T8">
        <f t="shared" si="2"/>
        <v>1</v>
      </c>
      <c r="U8">
        <v>270</v>
      </c>
    </row>
    <row r="9" spans="1:21" x14ac:dyDescent="0.3">
      <c r="A9" t="s">
        <v>123</v>
      </c>
      <c r="B9">
        <v>75</v>
      </c>
      <c r="C9" t="s">
        <v>27</v>
      </c>
      <c r="D9" t="s">
        <v>19</v>
      </c>
      <c r="E9" t="s">
        <v>40</v>
      </c>
      <c r="F9">
        <v>0</v>
      </c>
      <c r="G9">
        <v>7</v>
      </c>
      <c r="H9" s="2">
        <v>8</v>
      </c>
      <c r="I9">
        <v>7</v>
      </c>
      <c r="J9" t="s">
        <v>19</v>
      </c>
      <c r="K9">
        <v>259</v>
      </c>
      <c r="L9">
        <v>17</v>
      </c>
      <c r="M9">
        <v>1</v>
      </c>
      <c r="Q9">
        <f t="shared" si="1"/>
        <v>229</v>
      </c>
      <c r="R9">
        <v>12</v>
      </c>
      <c r="S9">
        <f t="shared" si="0"/>
        <v>259</v>
      </c>
      <c r="T9">
        <f t="shared" si="2"/>
        <v>1</v>
      </c>
      <c r="U9">
        <v>241</v>
      </c>
    </row>
    <row r="10" spans="1:21" x14ac:dyDescent="0.3">
      <c r="A10" t="s">
        <v>123</v>
      </c>
      <c r="B10">
        <v>75</v>
      </c>
      <c r="C10" t="s">
        <v>27</v>
      </c>
      <c r="D10" t="s">
        <v>19</v>
      </c>
      <c r="E10" t="s">
        <v>40</v>
      </c>
      <c r="F10">
        <v>0</v>
      </c>
      <c r="G10">
        <v>8</v>
      </c>
      <c r="H10" s="2">
        <v>9</v>
      </c>
      <c r="I10">
        <v>8</v>
      </c>
      <c r="J10" t="s">
        <v>19</v>
      </c>
      <c r="K10">
        <v>229</v>
      </c>
      <c r="L10">
        <v>14</v>
      </c>
      <c r="M10">
        <v>0</v>
      </c>
      <c r="Q10">
        <f t="shared" si="1"/>
        <v>203</v>
      </c>
      <c r="R10">
        <v>12</v>
      </c>
      <c r="S10">
        <f t="shared" si="0"/>
        <v>229</v>
      </c>
      <c r="T10">
        <f t="shared" si="2"/>
        <v>1</v>
      </c>
      <c r="U10">
        <v>215</v>
      </c>
    </row>
    <row r="11" spans="1:21" x14ac:dyDescent="0.3">
      <c r="A11" t="s">
        <v>123</v>
      </c>
      <c r="B11">
        <v>75</v>
      </c>
      <c r="C11" t="s">
        <v>27</v>
      </c>
      <c r="D11" t="s">
        <v>19</v>
      </c>
      <c r="E11" t="s">
        <v>40</v>
      </c>
      <c r="F11">
        <v>0</v>
      </c>
      <c r="G11">
        <v>9</v>
      </c>
      <c r="H11" s="2">
        <v>10</v>
      </c>
      <c r="I11">
        <v>9</v>
      </c>
      <c r="J11" t="s">
        <v>19</v>
      </c>
      <c r="K11">
        <v>203</v>
      </c>
      <c r="L11">
        <v>14</v>
      </c>
      <c r="M11">
        <v>1</v>
      </c>
      <c r="Q11">
        <f t="shared" si="1"/>
        <v>182</v>
      </c>
      <c r="R11">
        <v>6</v>
      </c>
      <c r="S11">
        <f t="shared" si="0"/>
        <v>203</v>
      </c>
      <c r="T11">
        <f t="shared" si="2"/>
        <v>1</v>
      </c>
      <c r="U11">
        <v>188</v>
      </c>
    </row>
    <row r="12" spans="1:21" x14ac:dyDescent="0.3">
      <c r="A12" t="s">
        <v>123</v>
      </c>
      <c r="B12">
        <v>75</v>
      </c>
      <c r="C12" t="s">
        <v>27</v>
      </c>
      <c r="D12" t="s">
        <v>19</v>
      </c>
      <c r="E12" t="s">
        <v>40</v>
      </c>
      <c r="F12">
        <v>0</v>
      </c>
      <c r="G12">
        <v>10</v>
      </c>
      <c r="H12" s="2">
        <v>11</v>
      </c>
      <c r="I12">
        <v>10</v>
      </c>
      <c r="J12" t="s">
        <v>19</v>
      </c>
      <c r="K12">
        <v>182</v>
      </c>
      <c r="L12">
        <v>4</v>
      </c>
      <c r="M12">
        <v>1</v>
      </c>
      <c r="Q12">
        <f t="shared" si="1"/>
        <v>167</v>
      </c>
      <c r="R12">
        <v>10</v>
      </c>
      <c r="S12">
        <f t="shared" si="0"/>
        <v>182</v>
      </c>
      <c r="T12">
        <f t="shared" si="2"/>
        <v>1</v>
      </c>
      <c r="U12">
        <v>177</v>
      </c>
    </row>
    <row r="13" spans="1:21" x14ac:dyDescent="0.3">
      <c r="A13" t="s">
        <v>123</v>
      </c>
      <c r="B13">
        <v>75</v>
      </c>
      <c r="C13" t="s">
        <v>27</v>
      </c>
      <c r="D13" t="s">
        <v>19</v>
      </c>
      <c r="E13" t="s">
        <v>40</v>
      </c>
      <c r="F13">
        <v>0</v>
      </c>
      <c r="G13">
        <v>11</v>
      </c>
      <c r="H13" s="2">
        <v>12</v>
      </c>
      <c r="I13">
        <v>11</v>
      </c>
      <c r="J13" t="s">
        <v>19</v>
      </c>
      <c r="K13">
        <v>167</v>
      </c>
      <c r="L13">
        <v>12</v>
      </c>
      <c r="M13">
        <v>0</v>
      </c>
      <c r="Q13">
        <f t="shared" si="1"/>
        <v>140</v>
      </c>
      <c r="R13">
        <v>15</v>
      </c>
      <c r="S13">
        <f t="shared" si="0"/>
        <v>167</v>
      </c>
      <c r="T13">
        <f t="shared" si="2"/>
        <v>1</v>
      </c>
      <c r="U13">
        <v>155</v>
      </c>
    </row>
    <row r="14" spans="1:21" x14ac:dyDescent="0.3">
      <c r="A14" t="s">
        <v>123</v>
      </c>
      <c r="B14">
        <v>75</v>
      </c>
      <c r="C14" t="s">
        <v>27</v>
      </c>
      <c r="D14" t="s">
        <v>19</v>
      </c>
      <c r="E14" t="s">
        <v>40</v>
      </c>
      <c r="F14">
        <v>0</v>
      </c>
      <c r="G14">
        <v>12</v>
      </c>
      <c r="H14" s="2">
        <v>13</v>
      </c>
      <c r="I14">
        <v>12</v>
      </c>
      <c r="J14" t="s">
        <v>19</v>
      </c>
      <c r="K14">
        <v>140</v>
      </c>
      <c r="L14">
        <v>6</v>
      </c>
      <c r="M14">
        <v>2</v>
      </c>
      <c r="Q14">
        <f t="shared" si="1"/>
        <v>124</v>
      </c>
      <c r="R14">
        <v>8</v>
      </c>
      <c r="S14">
        <f t="shared" si="0"/>
        <v>140</v>
      </c>
      <c r="T14">
        <f t="shared" si="2"/>
        <v>1</v>
      </c>
      <c r="U14">
        <v>132</v>
      </c>
    </row>
    <row r="15" spans="1:21" x14ac:dyDescent="0.3">
      <c r="A15" t="s">
        <v>123</v>
      </c>
      <c r="B15">
        <v>75</v>
      </c>
      <c r="C15" t="s">
        <v>27</v>
      </c>
      <c r="D15" t="s">
        <v>19</v>
      </c>
      <c r="E15" t="s">
        <v>40</v>
      </c>
      <c r="F15">
        <v>0</v>
      </c>
      <c r="G15">
        <v>13</v>
      </c>
      <c r="H15" s="2">
        <v>14</v>
      </c>
      <c r="I15">
        <v>13</v>
      </c>
      <c r="J15" t="s">
        <v>19</v>
      </c>
      <c r="K15">
        <v>124</v>
      </c>
      <c r="L15">
        <v>6</v>
      </c>
      <c r="M15">
        <v>0</v>
      </c>
      <c r="Q15">
        <f t="shared" si="1"/>
        <v>109</v>
      </c>
      <c r="R15">
        <v>9</v>
      </c>
      <c r="S15">
        <f t="shared" si="0"/>
        <v>124</v>
      </c>
      <c r="T15">
        <f t="shared" si="2"/>
        <v>1</v>
      </c>
      <c r="U15">
        <v>118</v>
      </c>
    </row>
    <row r="16" spans="1:21" x14ac:dyDescent="0.3">
      <c r="A16" t="s">
        <v>123</v>
      </c>
      <c r="B16">
        <v>75</v>
      </c>
      <c r="C16" t="s">
        <v>27</v>
      </c>
      <c r="D16" t="s">
        <v>19</v>
      </c>
      <c r="E16" t="s">
        <v>40</v>
      </c>
      <c r="F16">
        <v>0</v>
      </c>
      <c r="G16">
        <v>14</v>
      </c>
      <c r="H16" s="2">
        <v>15</v>
      </c>
      <c r="I16">
        <v>14</v>
      </c>
      <c r="J16" t="s">
        <v>19</v>
      </c>
      <c r="K16">
        <v>109</v>
      </c>
      <c r="L16">
        <v>6</v>
      </c>
      <c r="M16">
        <v>1</v>
      </c>
      <c r="Q16">
        <f t="shared" si="1"/>
        <v>90</v>
      </c>
      <c r="R16">
        <v>12</v>
      </c>
      <c r="S16">
        <f t="shared" si="0"/>
        <v>109</v>
      </c>
      <c r="T16">
        <f t="shared" si="2"/>
        <v>1</v>
      </c>
      <c r="U16">
        <v>102</v>
      </c>
    </row>
    <row r="17" spans="1:21" x14ac:dyDescent="0.3">
      <c r="A17" t="s">
        <v>123</v>
      </c>
      <c r="B17">
        <v>75</v>
      </c>
      <c r="C17" t="s">
        <v>27</v>
      </c>
      <c r="D17" t="s">
        <v>19</v>
      </c>
      <c r="E17" t="s">
        <v>40</v>
      </c>
      <c r="F17">
        <v>0</v>
      </c>
      <c r="G17">
        <v>15</v>
      </c>
      <c r="H17" s="2">
        <v>16</v>
      </c>
      <c r="I17">
        <v>15</v>
      </c>
      <c r="J17" t="s">
        <v>19</v>
      </c>
      <c r="K17">
        <v>90</v>
      </c>
      <c r="L17">
        <v>2</v>
      </c>
      <c r="M17">
        <v>2</v>
      </c>
      <c r="Q17">
        <f t="shared" si="1"/>
        <v>81</v>
      </c>
      <c r="R17">
        <v>5</v>
      </c>
      <c r="S17">
        <f t="shared" si="0"/>
        <v>90</v>
      </c>
      <c r="T17">
        <f t="shared" si="2"/>
        <v>1</v>
      </c>
      <c r="U17">
        <v>86</v>
      </c>
    </row>
    <row r="18" spans="1:21" x14ac:dyDescent="0.3">
      <c r="A18" t="s">
        <v>123</v>
      </c>
      <c r="B18">
        <v>75</v>
      </c>
      <c r="C18" t="s">
        <v>27</v>
      </c>
      <c r="D18" t="s">
        <v>19</v>
      </c>
      <c r="E18" t="s">
        <v>40</v>
      </c>
      <c r="F18">
        <v>0</v>
      </c>
      <c r="G18">
        <v>16</v>
      </c>
      <c r="H18" s="2">
        <v>17</v>
      </c>
      <c r="I18">
        <v>16</v>
      </c>
      <c r="J18" t="s">
        <v>19</v>
      </c>
      <c r="K18">
        <v>81</v>
      </c>
      <c r="L18">
        <v>3</v>
      </c>
      <c r="M18">
        <v>1</v>
      </c>
      <c r="Q18">
        <f t="shared" si="1"/>
        <v>68</v>
      </c>
      <c r="R18">
        <v>9</v>
      </c>
      <c r="S18">
        <f t="shared" si="0"/>
        <v>81</v>
      </c>
      <c r="T18">
        <f t="shared" si="2"/>
        <v>1</v>
      </c>
      <c r="U18">
        <v>77</v>
      </c>
    </row>
    <row r="19" spans="1:21" x14ac:dyDescent="0.3">
      <c r="A19" t="s">
        <v>123</v>
      </c>
      <c r="B19">
        <v>75</v>
      </c>
      <c r="C19" t="s">
        <v>27</v>
      </c>
      <c r="D19" t="s">
        <v>19</v>
      </c>
      <c r="E19" t="s">
        <v>40</v>
      </c>
      <c r="F19">
        <v>0</v>
      </c>
      <c r="G19">
        <v>17</v>
      </c>
      <c r="H19" s="2">
        <v>18</v>
      </c>
      <c r="I19">
        <v>17</v>
      </c>
      <c r="J19" t="s">
        <v>19</v>
      </c>
      <c r="K19">
        <v>68</v>
      </c>
      <c r="L19">
        <v>3</v>
      </c>
      <c r="M19">
        <v>1</v>
      </c>
      <c r="Q19">
        <f t="shared" si="1"/>
        <v>59</v>
      </c>
      <c r="R19">
        <v>5</v>
      </c>
      <c r="S19">
        <f t="shared" si="0"/>
        <v>68</v>
      </c>
      <c r="T19">
        <f t="shared" si="2"/>
        <v>1</v>
      </c>
      <c r="U19">
        <v>64</v>
      </c>
    </row>
    <row r="20" spans="1:21" x14ac:dyDescent="0.3">
      <c r="A20" t="s">
        <v>123</v>
      </c>
      <c r="B20">
        <v>75</v>
      </c>
      <c r="C20" t="s">
        <v>27</v>
      </c>
      <c r="D20" t="s">
        <v>19</v>
      </c>
      <c r="E20" t="s">
        <v>40</v>
      </c>
      <c r="F20">
        <v>0</v>
      </c>
      <c r="G20">
        <v>18</v>
      </c>
      <c r="H20" s="2">
        <v>19</v>
      </c>
      <c r="I20">
        <v>18</v>
      </c>
      <c r="J20" t="s">
        <v>19</v>
      </c>
      <c r="K20">
        <v>59</v>
      </c>
      <c r="L20">
        <v>0</v>
      </c>
      <c r="M20">
        <v>1</v>
      </c>
      <c r="Q20">
        <f t="shared" si="1"/>
        <v>50</v>
      </c>
      <c r="R20">
        <v>8</v>
      </c>
      <c r="S20">
        <f t="shared" si="0"/>
        <v>59</v>
      </c>
      <c r="T20">
        <f t="shared" si="2"/>
        <v>1</v>
      </c>
      <c r="U20">
        <v>58</v>
      </c>
    </row>
    <row r="21" spans="1:21" x14ac:dyDescent="0.3">
      <c r="A21" t="s">
        <v>123</v>
      </c>
      <c r="B21">
        <v>75</v>
      </c>
      <c r="C21" t="s">
        <v>27</v>
      </c>
      <c r="D21" t="s">
        <v>19</v>
      </c>
      <c r="E21" t="s">
        <v>40</v>
      </c>
      <c r="F21">
        <v>0</v>
      </c>
      <c r="G21">
        <v>19</v>
      </c>
      <c r="H21" s="2">
        <v>20</v>
      </c>
      <c r="I21">
        <v>19</v>
      </c>
      <c r="J21" t="s">
        <v>19</v>
      </c>
      <c r="K21">
        <v>50</v>
      </c>
      <c r="L21">
        <v>2</v>
      </c>
      <c r="M21">
        <v>0</v>
      </c>
      <c r="Q21">
        <f t="shared" si="1"/>
        <v>46</v>
      </c>
      <c r="R21">
        <v>2</v>
      </c>
      <c r="S21">
        <f t="shared" si="0"/>
        <v>50</v>
      </c>
      <c r="T21">
        <f t="shared" si="2"/>
        <v>1</v>
      </c>
      <c r="U21">
        <v>48</v>
      </c>
    </row>
    <row r="22" spans="1:21" x14ac:dyDescent="0.3">
      <c r="A22" t="s">
        <v>123</v>
      </c>
      <c r="B22">
        <v>75</v>
      </c>
      <c r="C22" t="s">
        <v>27</v>
      </c>
      <c r="D22" t="s">
        <v>19</v>
      </c>
      <c r="E22" t="s">
        <v>40</v>
      </c>
      <c r="F22">
        <v>0</v>
      </c>
      <c r="G22">
        <v>20</v>
      </c>
      <c r="H22" s="2">
        <v>21</v>
      </c>
      <c r="I22">
        <v>20</v>
      </c>
      <c r="J22" t="s">
        <v>19</v>
      </c>
      <c r="K22">
        <v>46</v>
      </c>
      <c r="L22">
        <v>0</v>
      </c>
      <c r="M22">
        <v>0</v>
      </c>
      <c r="Q22">
        <f t="shared" si="1"/>
        <v>41</v>
      </c>
      <c r="R22">
        <v>5</v>
      </c>
      <c r="S22">
        <f t="shared" si="0"/>
        <v>46</v>
      </c>
      <c r="T22">
        <f t="shared" si="2"/>
        <v>1</v>
      </c>
      <c r="U22">
        <v>46</v>
      </c>
    </row>
    <row r="23" spans="1:21" x14ac:dyDescent="0.3">
      <c r="A23" t="s">
        <v>123</v>
      </c>
      <c r="B23">
        <v>75</v>
      </c>
      <c r="C23" t="s">
        <v>27</v>
      </c>
      <c r="D23" t="s">
        <v>19</v>
      </c>
      <c r="E23" t="s">
        <v>40</v>
      </c>
      <c r="F23">
        <v>0</v>
      </c>
      <c r="G23">
        <v>21</v>
      </c>
      <c r="H23" s="2">
        <v>22</v>
      </c>
      <c r="I23">
        <v>21</v>
      </c>
      <c r="J23" t="s">
        <v>19</v>
      </c>
      <c r="K23">
        <v>41</v>
      </c>
      <c r="L23">
        <v>1</v>
      </c>
      <c r="M23">
        <v>0</v>
      </c>
      <c r="Q23">
        <f t="shared" si="1"/>
        <v>34</v>
      </c>
      <c r="R23">
        <v>6</v>
      </c>
      <c r="S23">
        <f t="shared" si="0"/>
        <v>41</v>
      </c>
      <c r="T23">
        <f t="shared" si="2"/>
        <v>1</v>
      </c>
      <c r="U23">
        <v>40</v>
      </c>
    </row>
    <row r="24" spans="1:21" x14ac:dyDescent="0.3">
      <c r="A24" t="s">
        <v>123</v>
      </c>
      <c r="B24">
        <v>75</v>
      </c>
      <c r="C24" t="s">
        <v>27</v>
      </c>
      <c r="D24" t="s">
        <v>19</v>
      </c>
      <c r="E24" t="s">
        <v>40</v>
      </c>
      <c r="F24">
        <v>0</v>
      </c>
      <c r="G24">
        <v>22</v>
      </c>
      <c r="H24" s="2">
        <v>23</v>
      </c>
      <c r="I24">
        <v>22</v>
      </c>
      <c r="J24" t="s">
        <v>19</v>
      </c>
      <c r="K24">
        <v>34</v>
      </c>
      <c r="L24">
        <v>0</v>
      </c>
      <c r="M24">
        <v>0</v>
      </c>
      <c r="Q24">
        <f t="shared" si="1"/>
        <v>30</v>
      </c>
      <c r="R24">
        <v>4</v>
      </c>
      <c r="S24">
        <f t="shared" si="0"/>
        <v>34</v>
      </c>
      <c r="T24">
        <f t="shared" si="2"/>
        <v>1</v>
      </c>
      <c r="U24">
        <v>34</v>
      </c>
    </row>
    <row r="25" spans="1:21" x14ac:dyDescent="0.3">
      <c r="A25" t="s">
        <v>123</v>
      </c>
      <c r="B25">
        <v>75</v>
      </c>
      <c r="C25" t="s">
        <v>27</v>
      </c>
      <c r="D25" t="s">
        <v>19</v>
      </c>
      <c r="E25" t="s">
        <v>40</v>
      </c>
      <c r="F25">
        <v>0</v>
      </c>
      <c r="G25">
        <v>23</v>
      </c>
      <c r="H25" s="2">
        <v>24</v>
      </c>
      <c r="I25">
        <v>23</v>
      </c>
      <c r="J25" t="s">
        <v>19</v>
      </c>
      <c r="K25">
        <v>30</v>
      </c>
      <c r="L25">
        <v>0</v>
      </c>
      <c r="M25">
        <v>1</v>
      </c>
      <c r="Q25">
        <f t="shared" si="1"/>
        <v>24</v>
      </c>
      <c r="R25">
        <v>5</v>
      </c>
      <c r="S25">
        <f t="shared" si="0"/>
        <v>30</v>
      </c>
      <c r="T25">
        <f t="shared" si="2"/>
        <v>1</v>
      </c>
      <c r="U25">
        <v>29</v>
      </c>
    </row>
    <row r="26" spans="1:21" x14ac:dyDescent="0.3">
      <c r="A26" t="s">
        <v>123</v>
      </c>
      <c r="B26">
        <v>75</v>
      </c>
      <c r="C26" t="s">
        <v>27</v>
      </c>
      <c r="D26" t="s">
        <v>19</v>
      </c>
      <c r="E26" t="s">
        <v>40</v>
      </c>
      <c r="F26">
        <v>0</v>
      </c>
      <c r="G26">
        <v>24</v>
      </c>
      <c r="H26" s="2">
        <v>25</v>
      </c>
      <c r="I26">
        <v>24</v>
      </c>
      <c r="J26" t="s">
        <v>19</v>
      </c>
      <c r="K26">
        <v>24</v>
      </c>
      <c r="L26">
        <v>1</v>
      </c>
      <c r="M26">
        <v>0</v>
      </c>
      <c r="Q26">
        <f t="shared" si="1"/>
        <v>20</v>
      </c>
      <c r="R26">
        <v>3</v>
      </c>
      <c r="S26">
        <f t="shared" si="0"/>
        <v>24</v>
      </c>
      <c r="T26">
        <f t="shared" si="2"/>
        <v>1</v>
      </c>
      <c r="U26">
        <v>23</v>
      </c>
    </row>
    <row r="27" spans="1:21" x14ac:dyDescent="0.3">
      <c r="A27" t="s">
        <v>123</v>
      </c>
      <c r="B27">
        <v>75</v>
      </c>
      <c r="C27" t="s">
        <v>27</v>
      </c>
      <c r="D27" t="s">
        <v>19</v>
      </c>
      <c r="E27" t="s">
        <v>40</v>
      </c>
      <c r="F27">
        <v>0</v>
      </c>
      <c r="G27">
        <v>25</v>
      </c>
      <c r="H27" s="2">
        <v>26</v>
      </c>
      <c r="I27">
        <v>25</v>
      </c>
      <c r="J27" t="s">
        <v>19</v>
      </c>
      <c r="K27">
        <v>20</v>
      </c>
      <c r="L27">
        <v>0</v>
      </c>
      <c r="M27">
        <v>0</v>
      </c>
      <c r="Q27">
        <f t="shared" si="1"/>
        <v>19</v>
      </c>
      <c r="R27">
        <v>1</v>
      </c>
      <c r="S27">
        <f t="shared" si="0"/>
        <v>20</v>
      </c>
      <c r="T27">
        <f t="shared" si="2"/>
        <v>1</v>
      </c>
      <c r="U27">
        <v>20</v>
      </c>
    </row>
    <row r="28" spans="1:21" x14ac:dyDescent="0.3">
      <c r="A28" t="s">
        <v>123</v>
      </c>
      <c r="B28">
        <v>75</v>
      </c>
      <c r="C28" t="s">
        <v>27</v>
      </c>
      <c r="D28" t="s">
        <v>19</v>
      </c>
      <c r="E28" t="s">
        <v>40</v>
      </c>
      <c r="F28">
        <v>0</v>
      </c>
      <c r="G28">
        <v>26</v>
      </c>
      <c r="H28" s="2">
        <v>27</v>
      </c>
      <c r="I28">
        <v>26</v>
      </c>
      <c r="J28" t="s">
        <v>19</v>
      </c>
      <c r="K28">
        <v>19</v>
      </c>
      <c r="L28">
        <v>0</v>
      </c>
      <c r="M28">
        <v>0</v>
      </c>
      <c r="Q28">
        <f t="shared" si="1"/>
        <v>14</v>
      </c>
      <c r="R28">
        <v>5</v>
      </c>
      <c r="S28">
        <f t="shared" si="0"/>
        <v>19</v>
      </c>
      <c r="T28">
        <f t="shared" si="2"/>
        <v>1</v>
      </c>
      <c r="U28">
        <v>19</v>
      </c>
    </row>
    <row r="29" spans="1:21" x14ac:dyDescent="0.3">
      <c r="A29" t="s">
        <v>123</v>
      </c>
      <c r="B29">
        <v>75</v>
      </c>
      <c r="C29" t="s">
        <v>27</v>
      </c>
      <c r="D29" t="s">
        <v>19</v>
      </c>
      <c r="E29" t="s">
        <v>40</v>
      </c>
      <c r="F29">
        <v>0</v>
      </c>
      <c r="G29">
        <v>27</v>
      </c>
      <c r="H29" s="2">
        <v>28</v>
      </c>
      <c r="I29">
        <v>27</v>
      </c>
      <c r="J29" t="s">
        <v>19</v>
      </c>
      <c r="K29">
        <v>14</v>
      </c>
      <c r="L29">
        <v>1</v>
      </c>
      <c r="M29">
        <v>1</v>
      </c>
      <c r="Q29">
        <f t="shared" si="1"/>
        <v>9</v>
      </c>
      <c r="R29">
        <v>3</v>
      </c>
      <c r="S29">
        <f t="shared" si="0"/>
        <v>14</v>
      </c>
      <c r="T29">
        <f t="shared" si="2"/>
        <v>1</v>
      </c>
      <c r="U29">
        <v>12</v>
      </c>
    </row>
    <row r="30" spans="1:21" x14ac:dyDescent="0.3">
      <c r="A30" t="s">
        <v>123</v>
      </c>
      <c r="B30">
        <v>75</v>
      </c>
      <c r="C30" t="s">
        <v>27</v>
      </c>
      <c r="D30" t="s">
        <v>19</v>
      </c>
      <c r="E30" t="s">
        <v>40</v>
      </c>
      <c r="F30">
        <v>0</v>
      </c>
      <c r="G30">
        <v>28</v>
      </c>
      <c r="H30" s="2">
        <v>29</v>
      </c>
      <c r="I30">
        <v>28</v>
      </c>
      <c r="J30" t="s">
        <v>19</v>
      </c>
      <c r="K30">
        <v>9</v>
      </c>
      <c r="L30">
        <v>0</v>
      </c>
      <c r="M30">
        <v>0</v>
      </c>
      <c r="Q30">
        <f t="shared" si="1"/>
        <v>6</v>
      </c>
      <c r="R30">
        <v>3</v>
      </c>
      <c r="S30">
        <f t="shared" si="0"/>
        <v>9</v>
      </c>
      <c r="T30">
        <f t="shared" si="2"/>
        <v>1</v>
      </c>
      <c r="U30">
        <v>9</v>
      </c>
    </row>
    <row r="31" spans="1:21" x14ac:dyDescent="0.3">
      <c r="A31" t="s">
        <v>123</v>
      </c>
      <c r="B31">
        <v>75</v>
      </c>
      <c r="C31" t="s">
        <v>27</v>
      </c>
      <c r="D31" t="s">
        <v>19</v>
      </c>
      <c r="E31" t="s">
        <v>40</v>
      </c>
      <c r="F31">
        <v>0</v>
      </c>
      <c r="G31">
        <v>29</v>
      </c>
      <c r="H31" s="2">
        <v>30</v>
      </c>
      <c r="I31">
        <v>29</v>
      </c>
      <c r="J31" t="s">
        <v>19</v>
      </c>
      <c r="K31">
        <v>6</v>
      </c>
      <c r="L31">
        <v>0</v>
      </c>
      <c r="M31">
        <v>0</v>
      </c>
      <c r="Q31">
        <f t="shared" si="1"/>
        <v>3</v>
      </c>
      <c r="R31">
        <v>3</v>
      </c>
      <c r="S31">
        <f t="shared" si="0"/>
        <v>6</v>
      </c>
      <c r="T31">
        <f t="shared" si="2"/>
        <v>1</v>
      </c>
      <c r="U31">
        <v>6</v>
      </c>
    </row>
    <row r="32" spans="1:21" x14ac:dyDescent="0.3">
      <c r="A32" t="s">
        <v>123</v>
      </c>
      <c r="B32">
        <v>75</v>
      </c>
      <c r="C32" t="s">
        <v>27</v>
      </c>
      <c r="D32" t="s">
        <v>19</v>
      </c>
      <c r="E32" t="s">
        <v>40</v>
      </c>
      <c r="F32">
        <v>0</v>
      </c>
      <c r="G32">
        <v>30</v>
      </c>
      <c r="H32" s="2">
        <v>31</v>
      </c>
      <c r="I32">
        <v>30</v>
      </c>
      <c r="J32" t="s">
        <v>19</v>
      </c>
      <c r="K32">
        <v>3</v>
      </c>
      <c r="L32">
        <v>0</v>
      </c>
      <c r="M32">
        <v>1</v>
      </c>
      <c r="Q32">
        <f t="shared" si="1"/>
        <v>0</v>
      </c>
      <c r="R32">
        <v>2</v>
      </c>
      <c r="S32">
        <f t="shared" si="0"/>
        <v>3</v>
      </c>
      <c r="T32">
        <f t="shared" si="2"/>
        <v>1</v>
      </c>
      <c r="U32">
        <v>2</v>
      </c>
    </row>
    <row r="33" spans="1:21" x14ac:dyDescent="0.3">
      <c r="A33" t="s">
        <v>124</v>
      </c>
      <c r="B33">
        <v>75</v>
      </c>
      <c r="C33" t="s">
        <v>27</v>
      </c>
      <c r="D33" t="s">
        <v>32</v>
      </c>
      <c r="E33" t="s">
        <v>40</v>
      </c>
      <c r="F33">
        <v>0</v>
      </c>
      <c r="G33">
        <v>0</v>
      </c>
      <c r="H33" s="2">
        <v>1</v>
      </c>
      <c r="I33">
        <v>0</v>
      </c>
      <c r="J33" t="s">
        <v>19</v>
      </c>
      <c r="K33">
        <v>126</v>
      </c>
      <c r="L33">
        <v>2</v>
      </c>
      <c r="M33">
        <v>0</v>
      </c>
      <c r="Q33">
        <f t="shared" si="1"/>
        <v>122</v>
      </c>
      <c r="R33">
        <v>2</v>
      </c>
      <c r="S33">
        <f t="shared" si="0"/>
        <v>126</v>
      </c>
      <c r="T33">
        <f t="shared" si="2"/>
        <v>1</v>
      </c>
      <c r="U33">
        <v>124</v>
      </c>
    </row>
    <row r="34" spans="1:21" x14ac:dyDescent="0.3">
      <c r="A34" t="s">
        <v>124</v>
      </c>
      <c r="B34">
        <v>75</v>
      </c>
      <c r="C34" t="s">
        <v>27</v>
      </c>
      <c r="D34" t="s">
        <v>32</v>
      </c>
      <c r="E34" t="s">
        <v>40</v>
      </c>
      <c r="F34">
        <v>0</v>
      </c>
      <c r="G34">
        <v>1</v>
      </c>
      <c r="H34" s="2">
        <v>2</v>
      </c>
      <c r="I34">
        <v>1</v>
      </c>
      <c r="J34" t="s">
        <v>19</v>
      </c>
      <c r="K34">
        <v>122</v>
      </c>
      <c r="L34">
        <v>17</v>
      </c>
      <c r="M34">
        <v>0</v>
      </c>
      <c r="Q34">
        <f t="shared" si="1"/>
        <v>103</v>
      </c>
      <c r="R34">
        <v>2</v>
      </c>
      <c r="S34">
        <f t="shared" ref="S34:S62" si="3">SUM(L34:R34)</f>
        <v>122</v>
      </c>
      <c r="T34">
        <f t="shared" ref="T34:T62" si="4">IF(K34=S34,1,0)</f>
        <v>1</v>
      </c>
      <c r="U34">
        <v>105</v>
      </c>
    </row>
    <row r="35" spans="1:21" x14ac:dyDescent="0.3">
      <c r="A35" t="s">
        <v>124</v>
      </c>
      <c r="B35">
        <v>75</v>
      </c>
      <c r="C35" t="s">
        <v>27</v>
      </c>
      <c r="D35" t="s">
        <v>32</v>
      </c>
      <c r="E35" t="s">
        <v>40</v>
      </c>
      <c r="F35">
        <v>0</v>
      </c>
      <c r="G35">
        <v>2</v>
      </c>
      <c r="H35" s="2">
        <v>3</v>
      </c>
      <c r="I35">
        <v>2</v>
      </c>
      <c r="J35" t="s">
        <v>19</v>
      </c>
      <c r="K35">
        <v>103</v>
      </c>
      <c r="L35">
        <v>11</v>
      </c>
      <c r="M35">
        <v>0</v>
      </c>
      <c r="Q35">
        <f t="shared" si="1"/>
        <v>91</v>
      </c>
      <c r="R35">
        <v>1</v>
      </c>
      <c r="S35">
        <f t="shared" si="3"/>
        <v>103</v>
      </c>
      <c r="T35">
        <f t="shared" si="4"/>
        <v>1</v>
      </c>
      <c r="U35">
        <v>92</v>
      </c>
    </row>
    <row r="36" spans="1:21" x14ac:dyDescent="0.3">
      <c r="A36" t="s">
        <v>124</v>
      </c>
      <c r="B36">
        <v>75</v>
      </c>
      <c r="C36" t="s">
        <v>27</v>
      </c>
      <c r="D36" t="s">
        <v>32</v>
      </c>
      <c r="E36" t="s">
        <v>40</v>
      </c>
      <c r="F36">
        <v>0</v>
      </c>
      <c r="G36">
        <v>3</v>
      </c>
      <c r="H36" s="2">
        <v>4</v>
      </c>
      <c r="I36">
        <v>3</v>
      </c>
      <c r="J36" t="s">
        <v>19</v>
      </c>
      <c r="K36">
        <v>91</v>
      </c>
      <c r="L36">
        <v>11</v>
      </c>
      <c r="M36">
        <v>0</v>
      </c>
      <c r="Q36">
        <f t="shared" si="1"/>
        <v>80</v>
      </c>
      <c r="R36">
        <v>0</v>
      </c>
      <c r="S36">
        <f t="shared" si="3"/>
        <v>91</v>
      </c>
      <c r="T36">
        <f t="shared" si="4"/>
        <v>1</v>
      </c>
      <c r="U36">
        <v>80</v>
      </c>
    </row>
    <row r="37" spans="1:21" x14ac:dyDescent="0.3">
      <c r="A37" t="s">
        <v>124</v>
      </c>
      <c r="B37">
        <v>75</v>
      </c>
      <c r="C37" t="s">
        <v>27</v>
      </c>
      <c r="D37" t="s">
        <v>32</v>
      </c>
      <c r="E37" t="s">
        <v>40</v>
      </c>
      <c r="F37">
        <v>0</v>
      </c>
      <c r="G37">
        <v>4</v>
      </c>
      <c r="H37" s="2">
        <v>5</v>
      </c>
      <c r="I37">
        <v>4</v>
      </c>
      <c r="J37" t="s">
        <v>19</v>
      </c>
      <c r="K37">
        <v>80</v>
      </c>
      <c r="L37">
        <v>3</v>
      </c>
      <c r="M37">
        <v>0</v>
      </c>
      <c r="Q37">
        <f t="shared" si="1"/>
        <v>69</v>
      </c>
      <c r="R37">
        <v>8</v>
      </c>
      <c r="S37">
        <f t="shared" si="3"/>
        <v>80</v>
      </c>
      <c r="T37">
        <f t="shared" si="4"/>
        <v>1</v>
      </c>
      <c r="U37">
        <v>77</v>
      </c>
    </row>
    <row r="38" spans="1:21" x14ac:dyDescent="0.3">
      <c r="A38" t="s">
        <v>124</v>
      </c>
      <c r="B38">
        <v>75</v>
      </c>
      <c r="C38" t="s">
        <v>27</v>
      </c>
      <c r="D38" t="s">
        <v>32</v>
      </c>
      <c r="E38" t="s">
        <v>40</v>
      </c>
      <c r="F38">
        <v>0</v>
      </c>
      <c r="G38">
        <v>5</v>
      </c>
      <c r="H38" s="2">
        <v>6</v>
      </c>
      <c r="I38">
        <v>5</v>
      </c>
      <c r="J38" t="s">
        <v>19</v>
      </c>
      <c r="K38">
        <v>69</v>
      </c>
      <c r="L38">
        <v>5</v>
      </c>
      <c r="M38">
        <v>0</v>
      </c>
      <c r="Q38">
        <f t="shared" si="1"/>
        <v>56</v>
      </c>
      <c r="R38">
        <v>8</v>
      </c>
      <c r="S38">
        <f t="shared" si="3"/>
        <v>69</v>
      </c>
      <c r="T38">
        <f t="shared" si="4"/>
        <v>1</v>
      </c>
      <c r="U38">
        <v>64</v>
      </c>
    </row>
    <row r="39" spans="1:21" x14ac:dyDescent="0.3">
      <c r="A39" t="s">
        <v>124</v>
      </c>
      <c r="B39">
        <v>75</v>
      </c>
      <c r="C39" t="s">
        <v>27</v>
      </c>
      <c r="D39" t="s">
        <v>32</v>
      </c>
      <c r="E39" t="s">
        <v>40</v>
      </c>
      <c r="F39">
        <v>0</v>
      </c>
      <c r="G39">
        <v>6</v>
      </c>
      <c r="H39" s="2">
        <v>7</v>
      </c>
      <c r="I39">
        <v>6</v>
      </c>
      <c r="J39" t="s">
        <v>19</v>
      </c>
      <c r="K39">
        <v>56</v>
      </c>
      <c r="L39">
        <v>4</v>
      </c>
      <c r="M39">
        <v>1</v>
      </c>
      <c r="Q39">
        <f t="shared" si="1"/>
        <v>48</v>
      </c>
      <c r="R39">
        <v>3</v>
      </c>
      <c r="S39">
        <f t="shared" si="3"/>
        <v>56</v>
      </c>
      <c r="T39">
        <f t="shared" si="4"/>
        <v>1</v>
      </c>
      <c r="U39">
        <v>51</v>
      </c>
    </row>
    <row r="40" spans="1:21" x14ac:dyDescent="0.3">
      <c r="A40" t="s">
        <v>124</v>
      </c>
      <c r="B40">
        <v>75</v>
      </c>
      <c r="C40" t="s">
        <v>27</v>
      </c>
      <c r="D40" t="s">
        <v>32</v>
      </c>
      <c r="E40" t="s">
        <v>40</v>
      </c>
      <c r="F40">
        <v>0</v>
      </c>
      <c r="G40">
        <v>7</v>
      </c>
      <c r="H40" s="2">
        <v>8</v>
      </c>
      <c r="I40">
        <v>7</v>
      </c>
      <c r="J40" t="s">
        <v>19</v>
      </c>
      <c r="K40">
        <v>48</v>
      </c>
      <c r="L40">
        <v>1</v>
      </c>
      <c r="M40">
        <v>0</v>
      </c>
      <c r="Q40">
        <f t="shared" si="1"/>
        <v>43</v>
      </c>
      <c r="R40">
        <v>4</v>
      </c>
      <c r="S40">
        <f t="shared" si="3"/>
        <v>48</v>
      </c>
      <c r="T40">
        <f t="shared" si="4"/>
        <v>1</v>
      </c>
      <c r="U40">
        <v>47</v>
      </c>
    </row>
    <row r="41" spans="1:21" x14ac:dyDescent="0.3">
      <c r="A41" t="s">
        <v>124</v>
      </c>
      <c r="B41">
        <v>75</v>
      </c>
      <c r="C41" t="s">
        <v>27</v>
      </c>
      <c r="D41" t="s">
        <v>32</v>
      </c>
      <c r="E41" t="s">
        <v>40</v>
      </c>
      <c r="F41">
        <v>0</v>
      </c>
      <c r="G41">
        <v>8</v>
      </c>
      <c r="H41" s="2">
        <v>9</v>
      </c>
      <c r="I41">
        <v>8</v>
      </c>
      <c r="J41" t="s">
        <v>19</v>
      </c>
      <c r="K41">
        <v>43</v>
      </c>
      <c r="L41">
        <v>2</v>
      </c>
      <c r="M41">
        <v>0</v>
      </c>
      <c r="Q41">
        <f t="shared" si="1"/>
        <v>41</v>
      </c>
      <c r="R41">
        <v>0</v>
      </c>
      <c r="S41">
        <f t="shared" si="3"/>
        <v>43</v>
      </c>
      <c r="T41">
        <f t="shared" si="4"/>
        <v>1</v>
      </c>
      <c r="U41">
        <v>41</v>
      </c>
    </row>
    <row r="42" spans="1:21" x14ac:dyDescent="0.3">
      <c r="A42" t="s">
        <v>124</v>
      </c>
      <c r="B42">
        <v>75</v>
      </c>
      <c r="C42" t="s">
        <v>27</v>
      </c>
      <c r="D42" t="s">
        <v>32</v>
      </c>
      <c r="E42" t="s">
        <v>40</v>
      </c>
      <c r="F42">
        <v>0</v>
      </c>
      <c r="G42">
        <v>9</v>
      </c>
      <c r="H42" s="2">
        <v>10</v>
      </c>
      <c r="I42">
        <v>9</v>
      </c>
      <c r="J42" t="s">
        <v>19</v>
      </c>
      <c r="K42">
        <v>41</v>
      </c>
      <c r="L42">
        <v>1</v>
      </c>
      <c r="M42">
        <v>0</v>
      </c>
      <c r="Q42">
        <f t="shared" si="1"/>
        <v>40</v>
      </c>
      <c r="R42">
        <v>0</v>
      </c>
      <c r="S42">
        <f t="shared" si="3"/>
        <v>41</v>
      </c>
      <c r="T42">
        <f t="shared" si="4"/>
        <v>1</v>
      </c>
      <c r="U42">
        <v>40</v>
      </c>
    </row>
    <row r="43" spans="1:21" x14ac:dyDescent="0.3">
      <c r="A43" t="s">
        <v>125</v>
      </c>
      <c r="B43">
        <v>75</v>
      </c>
      <c r="C43" t="s">
        <v>27</v>
      </c>
      <c r="D43" t="s">
        <v>33</v>
      </c>
      <c r="E43" t="s">
        <v>40</v>
      </c>
      <c r="F43">
        <v>0</v>
      </c>
      <c r="G43">
        <v>0</v>
      </c>
      <c r="H43" s="2">
        <v>1</v>
      </c>
      <c r="I43">
        <v>0</v>
      </c>
      <c r="J43" t="s">
        <v>19</v>
      </c>
      <c r="K43">
        <v>580</v>
      </c>
      <c r="L43">
        <v>109</v>
      </c>
      <c r="M43">
        <v>2</v>
      </c>
      <c r="Q43">
        <f t="shared" si="1"/>
        <v>462</v>
      </c>
      <c r="R43">
        <v>7</v>
      </c>
      <c r="S43">
        <f t="shared" si="3"/>
        <v>580</v>
      </c>
      <c r="T43">
        <f t="shared" si="4"/>
        <v>1</v>
      </c>
      <c r="U43">
        <v>469</v>
      </c>
    </row>
    <row r="44" spans="1:21" x14ac:dyDescent="0.3">
      <c r="A44" t="s">
        <v>125</v>
      </c>
      <c r="B44">
        <v>75</v>
      </c>
      <c r="C44" t="s">
        <v>27</v>
      </c>
      <c r="D44" t="s">
        <v>33</v>
      </c>
      <c r="E44" t="s">
        <v>40</v>
      </c>
      <c r="F44">
        <v>0</v>
      </c>
      <c r="G44">
        <v>1</v>
      </c>
      <c r="H44" s="2">
        <v>2</v>
      </c>
      <c r="I44">
        <v>1</v>
      </c>
      <c r="J44" t="s">
        <v>19</v>
      </c>
      <c r="K44">
        <v>462</v>
      </c>
      <c r="L44">
        <v>105</v>
      </c>
      <c r="M44">
        <v>0</v>
      </c>
      <c r="Q44">
        <f t="shared" si="1"/>
        <v>348</v>
      </c>
      <c r="R44">
        <v>9</v>
      </c>
      <c r="S44">
        <f t="shared" si="3"/>
        <v>462</v>
      </c>
      <c r="T44">
        <f t="shared" si="4"/>
        <v>1</v>
      </c>
      <c r="U44">
        <v>357</v>
      </c>
    </row>
    <row r="45" spans="1:21" x14ac:dyDescent="0.3">
      <c r="A45" t="s">
        <v>125</v>
      </c>
      <c r="B45">
        <v>75</v>
      </c>
      <c r="C45" t="s">
        <v>27</v>
      </c>
      <c r="D45" t="s">
        <v>33</v>
      </c>
      <c r="E45" t="s">
        <v>40</v>
      </c>
      <c r="F45">
        <v>0</v>
      </c>
      <c r="G45">
        <v>2</v>
      </c>
      <c r="H45" s="2">
        <v>3</v>
      </c>
      <c r="I45">
        <v>2</v>
      </c>
      <c r="J45" t="s">
        <v>19</v>
      </c>
      <c r="K45">
        <v>348</v>
      </c>
      <c r="L45">
        <v>71</v>
      </c>
      <c r="M45">
        <v>0</v>
      </c>
      <c r="Q45">
        <f t="shared" si="1"/>
        <v>273</v>
      </c>
      <c r="R45">
        <v>4</v>
      </c>
      <c r="S45">
        <f t="shared" si="3"/>
        <v>348</v>
      </c>
      <c r="T45">
        <f t="shared" si="4"/>
        <v>1</v>
      </c>
      <c r="U45">
        <v>277</v>
      </c>
    </row>
    <row r="46" spans="1:21" x14ac:dyDescent="0.3">
      <c r="A46" t="s">
        <v>125</v>
      </c>
      <c r="B46">
        <v>75</v>
      </c>
      <c r="C46" t="s">
        <v>27</v>
      </c>
      <c r="D46" t="s">
        <v>33</v>
      </c>
      <c r="E46" t="s">
        <v>40</v>
      </c>
      <c r="F46">
        <v>0</v>
      </c>
      <c r="G46">
        <v>3</v>
      </c>
      <c r="H46" s="2">
        <v>4</v>
      </c>
      <c r="I46">
        <v>3</v>
      </c>
      <c r="J46" t="s">
        <v>19</v>
      </c>
      <c r="K46">
        <v>273</v>
      </c>
      <c r="L46">
        <v>39</v>
      </c>
      <c r="M46">
        <v>0</v>
      </c>
      <c r="Q46">
        <f t="shared" si="1"/>
        <v>232</v>
      </c>
      <c r="R46">
        <v>2</v>
      </c>
      <c r="S46">
        <f t="shared" si="3"/>
        <v>273</v>
      </c>
      <c r="T46">
        <f t="shared" si="4"/>
        <v>1</v>
      </c>
      <c r="U46">
        <v>234</v>
      </c>
    </row>
    <row r="47" spans="1:21" x14ac:dyDescent="0.3">
      <c r="A47" t="s">
        <v>125</v>
      </c>
      <c r="B47">
        <v>75</v>
      </c>
      <c r="C47" t="s">
        <v>27</v>
      </c>
      <c r="D47" t="s">
        <v>33</v>
      </c>
      <c r="E47" t="s">
        <v>40</v>
      </c>
      <c r="F47">
        <v>0</v>
      </c>
      <c r="G47">
        <v>4</v>
      </c>
      <c r="H47" s="2">
        <v>5</v>
      </c>
      <c r="I47">
        <v>4</v>
      </c>
      <c r="J47" t="s">
        <v>19</v>
      </c>
      <c r="K47">
        <v>232</v>
      </c>
      <c r="L47">
        <v>38</v>
      </c>
      <c r="M47">
        <v>0</v>
      </c>
      <c r="Q47">
        <f t="shared" si="1"/>
        <v>183</v>
      </c>
      <c r="R47">
        <v>11</v>
      </c>
      <c r="S47">
        <f t="shared" si="3"/>
        <v>232</v>
      </c>
      <c r="T47">
        <f t="shared" si="4"/>
        <v>1</v>
      </c>
      <c r="U47">
        <v>194</v>
      </c>
    </row>
    <row r="48" spans="1:21" x14ac:dyDescent="0.3">
      <c r="A48" t="s">
        <v>125</v>
      </c>
      <c r="B48">
        <v>75</v>
      </c>
      <c r="C48" t="s">
        <v>27</v>
      </c>
      <c r="D48" t="s">
        <v>33</v>
      </c>
      <c r="E48" t="s">
        <v>40</v>
      </c>
      <c r="F48">
        <v>0</v>
      </c>
      <c r="G48">
        <v>5</v>
      </c>
      <c r="H48" s="2">
        <v>6</v>
      </c>
      <c r="I48">
        <v>5</v>
      </c>
      <c r="J48" t="s">
        <v>19</v>
      </c>
      <c r="K48">
        <v>185</v>
      </c>
      <c r="L48">
        <v>18</v>
      </c>
      <c r="M48">
        <v>1</v>
      </c>
      <c r="Q48">
        <f t="shared" si="1"/>
        <v>155</v>
      </c>
      <c r="R48">
        <v>11</v>
      </c>
      <c r="S48">
        <f t="shared" si="3"/>
        <v>185</v>
      </c>
      <c r="T48">
        <f t="shared" si="4"/>
        <v>1</v>
      </c>
      <c r="U48">
        <v>166</v>
      </c>
    </row>
    <row r="49" spans="1:21" x14ac:dyDescent="0.3">
      <c r="A49" t="s">
        <v>125</v>
      </c>
      <c r="B49">
        <v>75</v>
      </c>
      <c r="C49" t="s">
        <v>27</v>
      </c>
      <c r="D49" t="s">
        <v>33</v>
      </c>
      <c r="E49" t="s">
        <v>40</v>
      </c>
      <c r="F49">
        <v>0</v>
      </c>
      <c r="G49">
        <v>6</v>
      </c>
      <c r="H49" s="2">
        <v>7</v>
      </c>
      <c r="I49">
        <v>6</v>
      </c>
      <c r="J49" t="s">
        <v>19</v>
      </c>
      <c r="K49">
        <v>155</v>
      </c>
      <c r="L49">
        <v>18</v>
      </c>
      <c r="M49">
        <v>0</v>
      </c>
      <c r="Q49">
        <f t="shared" si="1"/>
        <v>130</v>
      </c>
      <c r="R49">
        <v>7</v>
      </c>
      <c r="S49">
        <f t="shared" si="3"/>
        <v>155</v>
      </c>
      <c r="T49">
        <f t="shared" si="4"/>
        <v>1</v>
      </c>
      <c r="U49">
        <v>137</v>
      </c>
    </row>
    <row r="50" spans="1:21" x14ac:dyDescent="0.3">
      <c r="A50" t="s">
        <v>125</v>
      </c>
      <c r="B50">
        <v>75</v>
      </c>
      <c r="C50" t="s">
        <v>27</v>
      </c>
      <c r="D50" t="s">
        <v>33</v>
      </c>
      <c r="E50" t="s">
        <v>40</v>
      </c>
      <c r="F50">
        <v>0</v>
      </c>
      <c r="G50">
        <v>7</v>
      </c>
      <c r="H50" s="2">
        <v>8</v>
      </c>
      <c r="I50">
        <v>7</v>
      </c>
      <c r="J50" t="s">
        <v>19</v>
      </c>
      <c r="K50">
        <v>130</v>
      </c>
      <c r="L50">
        <v>12</v>
      </c>
      <c r="M50">
        <v>1</v>
      </c>
      <c r="Q50">
        <f t="shared" si="1"/>
        <v>111</v>
      </c>
      <c r="R50">
        <v>6</v>
      </c>
      <c r="S50">
        <f t="shared" si="3"/>
        <v>130</v>
      </c>
      <c r="T50">
        <f t="shared" si="4"/>
        <v>1</v>
      </c>
      <c r="U50">
        <v>117</v>
      </c>
    </row>
    <row r="51" spans="1:21" x14ac:dyDescent="0.3">
      <c r="A51" t="s">
        <v>125</v>
      </c>
      <c r="B51">
        <v>75</v>
      </c>
      <c r="C51" t="s">
        <v>27</v>
      </c>
      <c r="D51" t="s">
        <v>33</v>
      </c>
      <c r="E51" t="s">
        <v>40</v>
      </c>
      <c r="F51">
        <v>0</v>
      </c>
      <c r="G51">
        <v>8</v>
      </c>
      <c r="H51" s="2">
        <v>9</v>
      </c>
      <c r="I51">
        <v>8</v>
      </c>
      <c r="J51" t="s">
        <v>19</v>
      </c>
      <c r="K51">
        <v>111</v>
      </c>
      <c r="L51">
        <v>9</v>
      </c>
      <c r="M51">
        <v>0</v>
      </c>
      <c r="Q51">
        <f t="shared" si="1"/>
        <v>93</v>
      </c>
      <c r="R51">
        <v>9</v>
      </c>
      <c r="S51">
        <f t="shared" si="3"/>
        <v>111</v>
      </c>
      <c r="T51">
        <f t="shared" si="4"/>
        <v>1</v>
      </c>
      <c r="U51">
        <v>102</v>
      </c>
    </row>
    <row r="52" spans="1:21" x14ac:dyDescent="0.3">
      <c r="A52" t="s">
        <v>125</v>
      </c>
      <c r="B52">
        <v>75</v>
      </c>
      <c r="C52" t="s">
        <v>27</v>
      </c>
      <c r="D52" t="s">
        <v>33</v>
      </c>
      <c r="E52" t="s">
        <v>40</v>
      </c>
      <c r="F52">
        <v>0</v>
      </c>
      <c r="G52">
        <v>9</v>
      </c>
      <c r="H52" s="2">
        <v>10</v>
      </c>
      <c r="I52">
        <v>9</v>
      </c>
      <c r="J52" t="s">
        <v>19</v>
      </c>
      <c r="K52">
        <v>93</v>
      </c>
      <c r="L52">
        <v>9</v>
      </c>
      <c r="M52">
        <v>0</v>
      </c>
      <c r="Q52">
        <f t="shared" si="1"/>
        <v>81</v>
      </c>
      <c r="R52">
        <v>3</v>
      </c>
      <c r="S52">
        <f t="shared" si="3"/>
        <v>93</v>
      </c>
      <c r="T52">
        <f t="shared" si="4"/>
        <v>1</v>
      </c>
      <c r="U52">
        <v>84</v>
      </c>
    </row>
    <row r="53" spans="1:21" x14ac:dyDescent="0.3">
      <c r="A53" t="s">
        <v>126</v>
      </c>
      <c r="B53">
        <v>75</v>
      </c>
      <c r="C53" t="s">
        <v>27</v>
      </c>
      <c r="D53" t="s">
        <v>34</v>
      </c>
      <c r="E53" t="s">
        <v>40</v>
      </c>
      <c r="F53">
        <v>0</v>
      </c>
      <c r="G53">
        <v>0</v>
      </c>
      <c r="H53" s="2">
        <v>1</v>
      </c>
      <c r="I53">
        <v>0</v>
      </c>
      <c r="J53" t="s">
        <v>19</v>
      </c>
      <c r="K53">
        <v>340</v>
      </c>
      <c r="L53">
        <v>199</v>
      </c>
      <c r="M53">
        <v>0</v>
      </c>
      <c r="Q53">
        <f t="shared" si="1"/>
        <v>140</v>
      </c>
      <c r="R53">
        <v>1</v>
      </c>
      <c r="S53">
        <f t="shared" si="3"/>
        <v>340</v>
      </c>
      <c r="T53">
        <f t="shared" si="4"/>
        <v>1</v>
      </c>
      <c r="U53">
        <v>141</v>
      </c>
    </row>
    <row r="54" spans="1:21" x14ac:dyDescent="0.3">
      <c r="A54" t="s">
        <v>126</v>
      </c>
      <c r="B54">
        <v>75</v>
      </c>
      <c r="C54" t="s">
        <v>27</v>
      </c>
      <c r="D54" t="s">
        <v>34</v>
      </c>
      <c r="E54" t="s">
        <v>40</v>
      </c>
      <c r="F54">
        <v>0</v>
      </c>
      <c r="G54">
        <v>1</v>
      </c>
      <c r="H54" s="2">
        <v>2</v>
      </c>
      <c r="I54">
        <v>1</v>
      </c>
      <c r="J54" t="s">
        <v>19</v>
      </c>
      <c r="K54">
        <v>140</v>
      </c>
      <c r="L54">
        <v>51</v>
      </c>
      <c r="M54">
        <v>0</v>
      </c>
      <c r="Q54">
        <f t="shared" si="1"/>
        <v>87</v>
      </c>
      <c r="R54">
        <v>2</v>
      </c>
      <c r="S54">
        <f t="shared" si="3"/>
        <v>140</v>
      </c>
      <c r="T54">
        <f t="shared" si="4"/>
        <v>1</v>
      </c>
      <c r="U54">
        <v>89</v>
      </c>
    </row>
    <row r="55" spans="1:21" x14ac:dyDescent="0.3">
      <c r="A55" t="s">
        <v>126</v>
      </c>
      <c r="B55">
        <v>75</v>
      </c>
      <c r="C55" t="s">
        <v>27</v>
      </c>
      <c r="D55" t="s">
        <v>34</v>
      </c>
      <c r="E55" t="s">
        <v>40</v>
      </c>
      <c r="F55">
        <v>0</v>
      </c>
      <c r="G55">
        <v>2</v>
      </c>
      <c r="H55" s="2">
        <v>3</v>
      </c>
      <c r="I55">
        <v>2</v>
      </c>
      <c r="J55" t="s">
        <v>19</v>
      </c>
      <c r="K55">
        <v>87</v>
      </c>
      <c r="L55">
        <v>30</v>
      </c>
      <c r="M55">
        <v>0</v>
      </c>
      <c r="Q55">
        <f t="shared" si="1"/>
        <v>57</v>
      </c>
      <c r="R55">
        <v>0</v>
      </c>
      <c r="S55">
        <f t="shared" si="3"/>
        <v>87</v>
      </c>
      <c r="T55">
        <f t="shared" si="4"/>
        <v>1</v>
      </c>
      <c r="U55">
        <v>57</v>
      </c>
    </row>
    <row r="56" spans="1:21" x14ac:dyDescent="0.3">
      <c r="A56" t="s">
        <v>126</v>
      </c>
      <c r="B56">
        <v>75</v>
      </c>
      <c r="C56" t="s">
        <v>27</v>
      </c>
      <c r="D56" t="s">
        <v>34</v>
      </c>
      <c r="E56" t="s">
        <v>40</v>
      </c>
      <c r="F56">
        <v>0</v>
      </c>
      <c r="G56">
        <v>3</v>
      </c>
      <c r="H56" s="2">
        <v>4</v>
      </c>
      <c r="I56">
        <v>3</v>
      </c>
      <c r="J56" t="s">
        <v>19</v>
      </c>
      <c r="K56">
        <v>57</v>
      </c>
      <c r="L56">
        <v>12</v>
      </c>
      <c r="M56">
        <v>0</v>
      </c>
      <c r="Q56">
        <f t="shared" si="1"/>
        <v>45</v>
      </c>
      <c r="R56">
        <v>0</v>
      </c>
      <c r="S56">
        <f t="shared" si="3"/>
        <v>57</v>
      </c>
      <c r="T56">
        <f t="shared" si="4"/>
        <v>1</v>
      </c>
      <c r="U56">
        <v>45</v>
      </c>
    </row>
    <row r="57" spans="1:21" x14ac:dyDescent="0.3">
      <c r="A57" t="s">
        <v>126</v>
      </c>
      <c r="B57">
        <v>75</v>
      </c>
      <c r="C57" t="s">
        <v>27</v>
      </c>
      <c r="D57" t="s">
        <v>34</v>
      </c>
      <c r="E57" t="s">
        <v>40</v>
      </c>
      <c r="F57">
        <v>0</v>
      </c>
      <c r="G57">
        <v>4</v>
      </c>
      <c r="H57" s="2">
        <v>5</v>
      </c>
      <c r="I57">
        <v>4</v>
      </c>
      <c r="J57" t="s">
        <v>19</v>
      </c>
      <c r="K57">
        <v>45</v>
      </c>
      <c r="L57">
        <v>11</v>
      </c>
      <c r="M57">
        <v>0</v>
      </c>
      <c r="Q57">
        <f t="shared" si="1"/>
        <v>34</v>
      </c>
      <c r="R57">
        <v>0</v>
      </c>
      <c r="S57">
        <f t="shared" si="3"/>
        <v>45</v>
      </c>
      <c r="T57">
        <f t="shared" si="4"/>
        <v>1</v>
      </c>
      <c r="U57">
        <v>34</v>
      </c>
    </row>
    <row r="58" spans="1:21" x14ac:dyDescent="0.3">
      <c r="A58" t="s">
        <v>126</v>
      </c>
      <c r="B58">
        <v>75</v>
      </c>
      <c r="C58" t="s">
        <v>27</v>
      </c>
      <c r="D58" t="s">
        <v>34</v>
      </c>
      <c r="E58" t="s">
        <v>40</v>
      </c>
      <c r="F58">
        <v>0</v>
      </c>
      <c r="G58">
        <v>5</v>
      </c>
      <c r="H58" s="2">
        <v>6</v>
      </c>
      <c r="I58">
        <v>5</v>
      </c>
      <c r="J58" t="s">
        <v>19</v>
      </c>
      <c r="K58">
        <v>34</v>
      </c>
      <c r="L58">
        <v>1</v>
      </c>
      <c r="M58">
        <v>0</v>
      </c>
      <c r="Q58">
        <f t="shared" si="1"/>
        <v>32</v>
      </c>
      <c r="R58">
        <v>1</v>
      </c>
      <c r="S58">
        <f t="shared" si="3"/>
        <v>34</v>
      </c>
      <c r="T58">
        <f t="shared" si="4"/>
        <v>1</v>
      </c>
      <c r="U58">
        <v>33</v>
      </c>
    </row>
    <row r="59" spans="1:21" x14ac:dyDescent="0.3">
      <c r="A59" t="s">
        <v>126</v>
      </c>
      <c r="B59">
        <v>75</v>
      </c>
      <c r="C59" t="s">
        <v>27</v>
      </c>
      <c r="D59" t="s">
        <v>34</v>
      </c>
      <c r="E59" t="s">
        <v>40</v>
      </c>
      <c r="F59">
        <v>0</v>
      </c>
      <c r="G59">
        <v>6</v>
      </c>
      <c r="H59" s="2">
        <v>7</v>
      </c>
      <c r="I59">
        <v>6</v>
      </c>
      <c r="J59" t="s">
        <v>19</v>
      </c>
      <c r="K59">
        <v>32</v>
      </c>
      <c r="L59">
        <v>4</v>
      </c>
      <c r="M59">
        <v>0</v>
      </c>
      <c r="Q59">
        <f t="shared" si="1"/>
        <v>27</v>
      </c>
      <c r="R59">
        <v>1</v>
      </c>
      <c r="S59">
        <f t="shared" si="3"/>
        <v>32</v>
      </c>
      <c r="T59">
        <f t="shared" si="4"/>
        <v>1</v>
      </c>
      <c r="U59">
        <v>28</v>
      </c>
    </row>
    <row r="60" spans="1:21" x14ac:dyDescent="0.3">
      <c r="A60" t="s">
        <v>126</v>
      </c>
      <c r="B60">
        <v>75</v>
      </c>
      <c r="C60" t="s">
        <v>27</v>
      </c>
      <c r="D60" t="s">
        <v>34</v>
      </c>
      <c r="E60" t="s">
        <v>40</v>
      </c>
      <c r="F60">
        <v>0</v>
      </c>
      <c r="G60">
        <v>7</v>
      </c>
      <c r="H60" s="2">
        <v>8</v>
      </c>
      <c r="I60">
        <v>7</v>
      </c>
      <c r="J60" t="s">
        <v>19</v>
      </c>
      <c r="K60">
        <v>27</v>
      </c>
      <c r="L60">
        <v>1</v>
      </c>
      <c r="M60">
        <v>0</v>
      </c>
      <c r="Q60">
        <f t="shared" si="1"/>
        <v>25</v>
      </c>
      <c r="R60">
        <v>1</v>
      </c>
      <c r="S60">
        <f t="shared" si="3"/>
        <v>27</v>
      </c>
      <c r="T60">
        <f t="shared" si="4"/>
        <v>1</v>
      </c>
      <c r="U60">
        <v>26</v>
      </c>
    </row>
    <row r="61" spans="1:21" x14ac:dyDescent="0.3">
      <c r="A61" t="s">
        <v>126</v>
      </c>
      <c r="B61">
        <v>75</v>
      </c>
      <c r="C61" t="s">
        <v>27</v>
      </c>
      <c r="D61" t="s">
        <v>34</v>
      </c>
      <c r="E61" t="s">
        <v>40</v>
      </c>
      <c r="F61">
        <v>0</v>
      </c>
      <c r="G61">
        <v>8</v>
      </c>
      <c r="H61" s="2">
        <v>9</v>
      </c>
      <c r="I61">
        <v>8</v>
      </c>
      <c r="J61" t="s">
        <v>19</v>
      </c>
      <c r="K61">
        <v>25</v>
      </c>
      <c r="L61">
        <v>2</v>
      </c>
      <c r="M61">
        <v>0</v>
      </c>
      <c r="Q61">
        <f t="shared" si="1"/>
        <v>23</v>
      </c>
      <c r="R61">
        <v>0</v>
      </c>
      <c r="S61">
        <f t="shared" si="3"/>
        <v>25</v>
      </c>
      <c r="T61">
        <f t="shared" si="4"/>
        <v>1</v>
      </c>
      <c r="U61">
        <v>23</v>
      </c>
    </row>
    <row r="62" spans="1:21" x14ac:dyDescent="0.3">
      <c r="A62" t="s">
        <v>126</v>
      </c>
      <c r="B62">
        <v>75</v>
      </c>
      <c r="C62" t="s">
        <v>27</v>
      </c>
      <c r="D62" t="s">
        <v>34</v>
      </c>
      <c r="E62" t="s">
        <v>40</v>
      </c>
      <c r="F62">
        <v>0</v>
      </c>
      <c r="G62">
        <v>9</v>
      </c>
      <c r="H62" s="2">
        <v>10</v>
      </c>
      <c r="I62">
        <v>9</v>
      </c>
      <c r="J62" t="s">
        <v>19</v>
      </c>
      <c r="K62">
        <v>23</v>
      </c>
      <c r="L62">
        <v>2</v>
      </c>
      <c r="M62">
        <v>0</v>
      </c>
      <c r="Q62">
        <f t="shared" si="1"/>
        <v>21</v>
      </c>
      <c r="R62">
        <v>0</v>
      </c>
      <c r="S62">
        <f t="shared" si="3"/>
        <v>23</v>
      </c>
      <c r="T62">
        <f t="shared" si="4"/>
        <v>1</v>
      </c>
      <c r="U62">
        <v>21</v>
      </c>
    </row>
    <row r="65" spans="2:2" x14ac:dyDescent="0.3">
      <c r="B65" s="10"/>
    </row>
  </sheetData>
  <conditionalFormatting sqref="T2:T6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1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00B050"/>
  </sheetPr>
  <dimension ref="A1:R17"/>
  <sheetViews>
    <sheetView zoomScale="80" zoomScaleNormal="80" workbookViewId="0">
      <selection activeCell="F2" sqref="F2:F17"/>
    </sheetView>
  </sheetViews>
  <sheetFormatPr defaultColWidth="5.77734375" defaultRowHeight="14.4" x14ac:dyDescent="0.3"/>
  <cols>
    <col min="1" max="1" width="11.21875" customWidth="1"/>
    <col min="4" max="4" width="23.33203125" customWidth="1"/>
    <col min="5" max="6" width="9.5546875" customWidth="1"/>
    <col min="7" max="8" width="5.77734375" customWidth="1"/>
  </cols>
  <sheetData>
    <row r="1" spans="1:18" ht="15" customHeight="1" x14ac:dyDescent="0.3">
      <c r="A1" t="s">
        <v>88</v>
      </c>
      <c r="B1" t="s">
        <v>0</v>
      </c>
      <c r="C1" t="s">
        <v>1</v>
      </c>
      <c r="D1" s="5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8" x14ac:dyDescent="0.3">
      <c r="A2" t="s">
        <v>127</v>
      </c>
      <c r="B2" t="s">
        <v>46</v>
      </c>
      <c r="C2" t="s">
        <v>20</v>
      </c>
      <c r="D2" t="s">
        <v>19</v>
      </c>
      <c r="E2" t="s">
        <v>39</v>
      </c>
      <c r="F2">
        <v>1</v>
      </c>
      <c r="G2">
        <v>0</v>
      </c>
      <c r="H2">
        <f>1/12</f>
        <v>8.3333333333333329E-2</v>
      </c>
      <c r="I2">
        <v>8.3333329999999997E-2</v>
      </c>
      <c r="J2" t="s">
        <v>36</v>
      </c>
      <c r="K2">
        <v>242</v>
      </c>
      <c r="L2">
        <v>60</v>
      </c>
      <c r="M2">
        <v>0</v>
      </c>
      <c r="O2">
        <v>30</v>
      </c>
      <c r="P2">
        <v>152</v>
      </c>
      <c r="R2">
        <v>0</v>
      </c>
    </row>
    <row r="3" spans="1:18" x14ac:dyDescent="0.3">
      <c r="A3" t="s">
        <v>128</v>
      </c>
      <c r="B3" t="s">
        <v>46</v>
      </c>
      <c r="C3" t="s">
        <v>20</v>
      </c>
      <c r="D3" t="s">
        <v>19</v>
      </c>
      <c r="E3" t="s">
        <v>39</v>
      </c>
      <c r="F3">
        <v>1</v>
      </c>
      <c r="G3">
        <f>1/12</f>
        <v>8.3333333333333329E-2</v>
      </c>
      <c r="H3">
        <f>3/12</f>
        <v>0.25</v>
      </c>
      <c r="I3">
        <v>0.16666666999999999</v>
      </c>
      <c r="J3" t="s">
        <v>36</v>
      </c>
      <c r="K3">
        <v>340</v>
      </c>
      <c r="L3">
        <v>77</v>
      </c>
      <c r="M3">
        <v>0</v>
      </c>
      <c r="O3">
        <v>38</v>
      </c>
      <c r="P3">
        <v>225</v>
      </c>
      <c r="R3">
        <v>0</v>
      </c>
    </row>
    <row r="4" spans="1:18" x14ac:dyDescent="0.3">
      <c r="A4" t="s">
        <v>129</v>
      </c>
      <c r="B4" t="s">
        <v>46</v>
      </c>
      <c r="C4" t="s">
        <v>20</v>
      </c>
      <c r="D4" t="s">
        <v>19</v>
      </c>
      <c r="E4" t="s">
        <v>39</v>
      </c>
      <c r="F4">
        <v>1</v>
      </c>
      <c r="G4">
        <f>3/12</f>
        <v>0.25</v>
      </c>
      <c r="H4">
        <f>6/12</f>
        <v>0.5</v>
      </c>
      <c r="I4">
        <v>0.375</v>
      </c>
      <c r="J4" t="s">
        <v>36</v>
      </c>
      <c r="K4">
        <v>416</v>
      </c>
      <c r="L4">
        <v>50</v>
      </c>
      <c r="M4">
        <v>0</v>
      </c>
      <c r="O4">
        <v>78</v>
      </c>
      <c r="P4">
        <v>288</v>
      </c>
      <c r="R4">
        <v>0</v>
      </c>
    </row>
    <row r="5" spans="1:18" x14ac:dyDescent="0.3">
      <c r="A5" t="s">
        <v>130</v>
      </c>
      <c r="B5" t="s">
        <v>46</v>
      </c>
      <c r="C5" t="s">
        <v>20</v>
      </c>
      <c r="D5" t="s">
        <v>19</v>
      </c>
      <c r="E5" t="s">
        <v>39</v>
      </c>
      <c r="F5">
        <v>1</v>
      </c>
      <c r="G5">
        <f>6/12</f>
        <v>0.5</v>
      </c>
      <c r="H5">
        <f>12/12</f>
        <v>1</v>
      </c>
      <c r="I5">
        <v>0.75</v>
      </c>
      <c r="J5" t="s">
        <v>36</v>
      </c>
      <c r="K5">
        <v>411</v>
      </c>
      <c r="L5">
        <v>48</v>
      </c>
      <c r="M5">
        <v>0</v>
      </c>
      <c r="O5">
        <v>103</v>
      </c>
      <c r="P5">
        <v>260</v>
      </c>
      <c r="R5">
        <v>0</v>
      </c>
    </row>
    <row r="6" spans="1:18" x14ac:dyDescent="0.3">
      <c r="A6" t="s">
        <v>131</v>
      </c>
      <c r="B6" t="s">
        <v>46</v>
      </c>
      <c r="C6" t="s">
        <v>20</v>
      </c>
      <c r="D6" t="s">
        <v>188</v>
      </c>
      <c r="E6" t="s">
        <v>39</v>
      </c>
      <c r="F6">
        <v>1</v>
      </c>
      <c r="G6">
        <v>0</v>
      </c>
      <c r="H6">
        <f>1/12</f>
        <v>8.3333333333333329E-2</v>
      </c>
      <c r="I6">
        <v>8.3333329999999997E-2</v>
      </c>
      <c r="J6" t="s">
        <v>36</v>
      </c>
      <c r="K6">
        <v>8</v>
      </c>
      <c r="L6">
        <v>2</v>
      </c>
      <c r="M6">
        <v>0</v>
      </c>
      <c r="O6">
        <v>0</v>
      </c>
      <c r="P6">
        <v>6</v>
      </c>
      <c r="R6">
        <v>0</v>
      </c>
    </row>
    <row r="7" spans="1:18" x14ac:dyDescent="0.3">
      <c r="A7" t="s">
        <v>132</v>
      </c>
      <c r="B7" t="s">
        <v>46</v>
      </c>
      <c r="C7" t="s">
        <v>20</v>
      </c>
      <c r="D7" t="s">
        <v>188</v>
      </c>
      <c r="E7" t="s">
        <v>39</v>
      </c>
      <c r="F7">
        <v>1</v>
      </c>
      <c r="G7">
        <f>1/12</f>
        <v>8.3333333333333329E-2</v>
      </c>
      <c r="H7">
        <f>3/12</f>
        <v>0.25</v>
      </c>
      <c r="I7">
        <v>0.16666666999999999</v>
      </c>
      <c r="J7" t="s">
        <v>36</v>
      </c>
      <c r="K7">
        <v>26</v>
      </c>
      <c r="L7">
        <v>2</v>
      </c>
      <c r="M7">
        <v>0</v>
      </c>
      <c r="O7">
        <v>1</v>
      </c>
      <c r="P7">
        <v>23</v>
      </c>
      <c r="R7">
        <v>0</v>
      </c>
    </row>
    <row r="8" spans="1:18" x14ac:dyDescent="0.3">
      <c r="A8" t="s">
        <v>133</v>
      </c>
      <c r="B8" t="s">
        <v>46</v>
      </c>
      <c r="C8" t="s">
        <v>20</v>
      </c>
      <c r="D8" t="s">
        <v>188</v>
      </c>
      <c r="E8" t="s">
        <v>39</v>
      </c>
      <c r="F8">
        <v>1</v>
      </c>
      <c r="G8">
        <f>3/12</f>
        <v>0.25</v>
      </c>
      <c r="H8">
        <f>6/12</f>
        <v>0.5</v>
      </c>
      <c r="I8">
        <v>0.375</v>
      </c>
      <c r="J8" t="s">
        <v>36</v>
      </c>
      <c r="K8">
        <v>25</v>
      </c>
      <c r="L8">
        <v>1</v>
      </c>
      <c r="M8">
        <v>0</v>
      </c>
      <c r="O8">
        <v>4</v>
      </c>
      <c r="P8">
        <v>20</v>
      </c>
      <c r="R8">
        <v>0</v>
      </c>
    </row>
    <row r="9" spans="1:18" x14ac:dyDescent="0.3">
      <c r="A9" t="s">
        <v>134</v>
      </c>
      <c r="B9" t="s">
        <v>46</v>
      </c>
      <c r="C9" t="s">
        <v>20</v>
      </c>
      <c r="D9" t="s">
        <v>188</v>
      </c>
      <c r="E9" t="s">
        <v>39</v>
      </c>
      <c r="F9">
        <v>1</v>
      </c>
      <c r="G9">
        <f>6/12</f>
        <v>0.5</v>
      </c>
      <c r="H9">
        <f>12/12</f>
        <v>1</v>
      </c>
      <c r="I9">
        <v>0.75</v>
      </c>
      <c r="J9" t="s">
        <v>36</v>
      </c>
      <c r="K9">
        <v>44</v>
      </c>
      <c r="L9">
        <v>3</v>
      </c>
      <c r="M9">
        <v>0</v>
      </c>
      <c r="O9">
        <v>14</v>
      </c>
      <c r="P9">
        <v>27</v>
      </c>
      <c r="R9">
        <v>0</v>
      </c>
    </row>
    <row r="10" spans="1:18" x14ac:dyDescent="0.3">
      <c r="A10" t="s">
        <v>135</v>
      </c>
      <c r="B10" t="s">
        <v>46</v>
      </c>
      <c r="C10" t="s">
        <v>20</v>
      </c>
      <c r="D10" t="s">
        <v>189</v>
      </c>
      <c r="E10" t="s">
        <v>39</v>
      </c>
      <c r="F10">
        <v>1</v>
      </c>
      <c r="G10">
        <v>0</v>
      </c>
      <c r="H10">
        <f>1/12</f>
        <v>8.3333333333333329E-2</v>
      </c>
      <c r="I10">
        <v>8.3333329999999997E-2</v>
      </c>
      <c r="J10" t="s">
        <v>36</v>
      </c>
      <c r="K10">
        <v>57</v>
      </c>
      <c r="L10">
        <v>28</v>
      </c>
      <c r="M10">
        <v>0</v>
      </c>
      <c r="O10">
        <v>3</v>
      </c>
      <c r="P10">
        <v>26</v>
      </c>
      <c r="R10">
        <v>0</v>
      </c>
    </row>
    <row r="11" spans="1:18" x14ac:dyDescent="0.3">
      <c r="A11" t="s">
        <v>136</v>
      </c>
      <c r="B11" t="s">
        <v>46</v>
      </c>
      <c r="C11" t="s">
        <v>20</v>
      </c>
      <c r="D11" t="s">
        <v>189</v>
      </c>
      <c r="E11" t="s">
        <v>39</v>
      </c>
      <c r="F11">
        <v>1</v>
      </c>
      <c r="G11">
        <f>1/12</f>
        <v>8.3333333333333329E-2</v>
      </c>
      <c r="H11">
        <f>3/12</f>
        <v>0.25</v>
      </c>
      <c r="I11">
        <v>0.16666666999999999</v>
      </c>
      <c r="J11" t="s">
        <v>36</v>
      </c>
      <c r="K11">
        <v>128</v>
      </c>
      <c r="L11">
        <v>44</v>
      </c>
      <c r="M11">
        <v>0</v>
      </c>
      <c r="O11">
        <v>1</v>
      </c>
      <c r="P11">
        <v>83</v>
      </c>
      <c r="R11">
        <v>0</v>
      </c>
    </row>
    <row r="12" spans="1:18" x14ac:dyDescent="0.3">
      <c r="A12" t="s">
        <v>137</v>
      </c>
      <c r="B12" t="s">
        <v>46</v>
      </c>
      <c r="C12" t="s">
        <v>20</v>
      </c>
      <c r="D12" t="s">
        <v>189</v>
      </c>
      <c r="E12" t="s">
        <v>39</v>
      </c>
      <c r="F12">
        <v>1</v>
      </c>
      <c r="G12">
        <f>3/12</f>
        <v>0.25</v>
      </c>
      <c r="H12">
        <f>6/12</f>
        <v>0.5</v>
      </c>
      <c r="I12">
        <v>0.375</v>
      </c>
      <c r="J12" t="s">
        <v>36</v>
      </c>
      <c r="K12">
        <v>179</v>
      </c>
      <c r="L12">
        <v>27</v>
      </c>
      <c r="M12">
        <v>0</v>
      </c>
      <c r="O12">
        <v>11</v>
      </c>
      <c r="P12">
        <v>141</v>
      </c>
      <c r="R12">
        <v>0</v>
      </c>
    </row>
    <row r="13" spans="1:18" x14ac:dyDescent="0.3">
      <c r="A13" t="s">
        <v>138</v>
      </c>
      <c r="B13" t="s">
        <v>46</v>
      </c>
      <c r="C13" t="s">
        <v>20</v>
      </c>
      <c r="D13" t="s">
        <v>189</v>
      </c>
      <c r="E13" t="s">
        <v>39</v>
      </c>
      <c r="F13">
        <v>1</v>
      </c>
      <c r="G13">
        <f>6/12</f>
        <v>0.5</v>
      </c>
      <c r="H13">
        <f>12/12</f>
        <v>1</v>
      </c>
      <c r="I13">
        <v>0.75</v>
      </c>
      <c r="J13" t="s">
        <v>36</v>
      </c>
      <c r="K13">
        <v>209</v>
      </c>
      <c r="L13">
        <v>27</v>
      </c>
      <c r="M13">
        <v>0</v>
      </c>
      <c r="O13">
        <v>16</v>
      </c>
      <c r="P13">
        <v>166</v>
      </c>
      <c r="R13">
        <v>0</v>
      </c>
    </row>
    <row r="14" spans="1:18" x14ac:dyDescent="0.3">
      <c r="A14" t="s">
        <v>139</v>
      </c>
      <c r="B14" t="s">
        <v>46</v>
      </c>
      <c r="C14" t="s">
        <v>20</v>
      </c>
      <c r="D14" t="s">
        <v>190</v>
      </c>
      <c r="E14" t="s">
        <v>39</v>
      </c>
      <c r="F14">
        <v>1</v>
      </c>
      <c r="G14">
        <v>0</v>
      </c>
      <c r="H14">
        <f>1/12</f>
        <v>8.3333333333333329E-2</v>
      </c>
      <c r="I14">
        <v>8.3333329999999997E-2</v>
      </c>
      <c r="J14" t="s">
        <v>36</v>
      </c>
      <c r="K14">
        <v>31</v>
      </c>
      <c r="L14">
        <v>17</v>
      </c>
      <c r="M14">
        <v>0</v>
      </c>
      <c r="O14">
        <v>2</v>
      </c>
      <c r="P14">
        <v>12</v>
      </c>
      <c r="R14">
        <v>0</v>
      </c>
    </row>
    <row r="15" spans="1:18" x14ac:dyDescent="0.3">
      <c r="A15" t="s">
        <v>140</v>
      </c>
      <c r="B15" t="s">
        <v>46</v>
      </c>
      <c r="C15" t="s">
        <v>20</v>
      </c>
      <c r="D15" t="s">
        <v>190</v>
      </c>
      <c r="E15" t="s">
        <v>39</v>
      </c>
      <c r="F15">
        <v>1</v>
      </c>
      <c r="G15">
        <f>1/12</f>
        <v>8.3333333333333329E-2</v>
      </c>
      <c r="H15">
        <f>3/12</f>
        <v>0.25</v>
      </c>
      <c r="I15">
        <v>0.16666666999999999</v>
      </c>
      <c r="J15" t="s">
        <v>36</v>
      </c>
      <c r="K15">
        <v>34</v>
      </c>
      <c r="L15">
        <v>12</v>
      </c>
      <c r="M15">
        <v>0</v>
      </c>
      <c r="O15">
        <v>0</v>
      </c>
      <c r="P15">
        <v>22</v>
      </c>
      <c r="R15">
        <v>0</v>
      </c>
    </row>
    <row r="16" spans="1:18" x14ac:dyDescent="0.3">
      <c r="A16" t="s">
        <v>141</v>
      </c>
      <c r="B16" t="s">
        <v>46</v>
      </c>
      <c r="C16" t="s">
        <v>20</v>
      </c>
      <c r="D16" t="s">
        <v>190</v>
      </c>
      <c r="E16" t="s">
        <v>39</v>
      </c>
      <c r="F16">
        <v>1</v>
      </c>
      <c r="G16">
        <f>3/12</f>
        <v>0.25</v>
      </c>
      <c r="H16">
        <f>6/12</f>
        <v>0.5</v>
      </c>
      <c r="I16">
        <v>0.375</v>
      </c>
      <c r="J16" t="s">
        <v>36</v>
      </c>
      <c r="K16">
        <v>52</v>
      </c>
      <c r="L16">
        <v>16</v>
      </c>
      <c r="M16">
        <v>0</v>
      </c>
      <c r="O16">
        <v>2</v>
      </c>
      <c r="P16">
        <v>34</v>
      </c>
      <c r="R16">
        <v>0</v>
      </c>
    </row>
    <row r="17" spans="1:18" x14ac:dyDescent="0.3">
      <c r="A17" t="s">
        <v>142</v>
      </c>
      <c r="B17" t="s">
        <v>46</v>
      </c>
      <c r="C17" t="s">
        <v>20</v>
      </c>
      <c r="D17" t="s">
        <v>190</v>
      </c>
      <c r="E17" t="s">
        <v>39</v>
      </c>
      <c r="F17">
        <v>1</v>
      </c>
      <c r="G17">
        <f>6/12</f>
        <v>0.5</v>
      </c>
      <c r="H17">
        <f>12/12</f>
        <v>1</v>
      </c>
      <c r="I17">
        <v>0.75</v>
      </c>
      <c r="J17" t="s">
        <v>36</v>
      </c>
      <c r="K17">
        <v>29</v>
      </c>
      <c r="L17">
        <v>8</v>
      </c>
      <c r="M17">
        <v>0</v>
      </c>
      <c r="O17">
        <v>4</v>
      </c>
      <c r="P17">
        <v>17</v>
      </c>
      <c r="R17">
        <v>0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00B050"/>
  </sheetPr>
  <dimension ref="A1:R2"/>
  <sheetViews>
    <sheetView topLeftCell="B1" zoomScaleNormal="100" workbookViewId="0">
      <selection activeCell="R31" sqref="R31"/>
    </sheetView>
  </sheetViews>
  <sheetFormatPr defaultColWidth="5.77734375" defaultRowHeight="14.4" x14ac:dyDescent="0.3"/>
  <cols>
    <col min="4" max="4" width="5.77734375" customWidth="1"/>
    <col min="7" max="8" width="5.77734375" customWidth="1"/>
  </cols>
  <sheetData>
    <row r="1" spans="1:18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8" x14ac:dyDescent="0.3">
      <c r="A2" t="s">
        <v>143</v>
      </c>
      <c r="B2" t="s">
        <v>35</v>
      </c>
      <c r="C2" t="s">
        <v>20</v>
      </c>
      <c r="D2" t="s">
        <v>19</v>
      </c>
      <c r="E2" t="s">
        <v>41</v>
      </c>
      <c r="F2">
        <v>0</v>
      </c>
      <c r="G2">
        <v>0</v>
      </c>
      <c r="H2">
        <v>4</v>
      </c>
      <c r="I2">
        <v>4</v>
      </c>
      <c r="J2" t="s">
        <v>36</v>
      </c>
      <c r="K2">
        <v>536</v>
      </c>
      <c r="L2">
        <v>122</v>
      </c>
      <c r="M2">
        <v>1</v>
      </c>
      <c r="Q2">
        <v>413</v>
      </c>
      <c r="R2">
        <v>0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00B050"/>
  </sheetPr>
  <dimension ref="A1:R13"/>
  <sheetViews>
    <sheetView zoomScale="90" zoomScaleNormal="90" workbookViewId="0">
      <selection activeCell="G14" sqref="G14"/>
    </sheetView>
  </sheetViews>
  <sheetFormatPr defaultColWidth="5.77734375" defaultRowHeight="14.4" x14ac:dyDescent="0.3"/>
  <cols>
    <col min="7" max="8" width="5.77734375" customWidth="1"/>
  </cols>
  <sheetData>
    <row r="1" spans="1:18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8" x14ac:dyDescent="0.3">
      <c r="A2" t="s">
        <v>144</v>
      </c>
      <c r="B2">
        <v>91</v>
      </c>
      <c r="C2" t="s">
        <v>20</v>
      </c>
      <c r="D2" t="s">
        <v>19</v>
      </c>
      <c r="E2" t="s">
        <v>39</v>
      </c>
      <c r="F2">
        <v>1</v>
      </c>
      <c r="G2">
        <v>0</v>
      </c>
      <c r="H2">
        <v>2.5274999999999999</v>
      </c>
      <c r="I2">
        <v>2.5274999999999999</v>
      </c>
      <c r="J2" t="s">
        <v>19</v>
      </c>
      <c r="K2">
        <v>362</v>
      </c>
      <c r="N2">
        <v>115</v>
      </c>
      <c r="O2">
        <v>92</v>
      </c>
      <c r="P2">
        <v>143</v>
      </c>
      <c r="R2">
        <v>12</v>
      </c>
    </row>
    <row r="3" spans="1:18" x14ac:dyDescent="0.3">
      <c r="A3" t="s">
        <v>145</v>
      </c>
      <c r="B3">
        <v>91</v>
      </c>
      <c r="C3" t="s">
        <v>20</v>
      </c>
      <c r="D3" t="s">
        <v>19</v>
      </c>
      <c r="E3" t="s">
        <v>39</v>
      </c>
      <c r="F3">
        <v>1</v>
      </c>
      <c r="G3">
        <v>0</v>
      </c>
      <c r="H3">
        <v>3.6549999999999998</v>
      </c>
      <c r="I3">
        <v>3.6549999999999998</v>
      </c>
      <c r="J3" t="s">
        <v>19</v>
      </c>
      <c r="K3">
        <v>266</v>
      </c>
      <c r="N3">
        <v>91</v>
      </c>
      <c r="O3">
        <v>73</v>
      </c>
      <c r="P3">
        <v>87</v>
      </c>
      <c r="R3">
        <v>15</v>
      </c>
    </row>
    <row r="4" spans="1:18" x14ac:dyDescent="0.3">
      <c r="A4" t="s">
        <v>146</v>
      </c>
      <c r="B4">
        <v>91</v>
      </c>
      <c r="C4" t="s">
        <v>20</v>
      </c>
      <c r="D4" t="s">
        <v>19</v>
      </c>
      <c r="E4" t="s">
        <v>39</v>
      </c>
      <c r="F4">
        <v>1</v>
      </c>
      <c r="G4">
        <v>0</v>
      </c>
      <c r="H4">
        <v>4.4858333000000004</v>
      </c>
      <c r="I4">
        <v>4.4858333000000004</v>
      </c>
      <c r="J4" t="s">
        <v>19</v>
      </c>
      <c r="K4">
        <v>232</v>
      </c>
      <c r="N4">
        <v>94</v>
      </c>
      <c r="O4">
        <v>72</v>
      </c>
      <c r="P4">
        <v>56</v>
      </c>
      <c r="R4">
        <v>10</v>
      </c>
    </row>
    <row r="5" spans="1:18" x14ac:dyDescent="0.3">
      <c r="A5" t="s">
        <v>147</v>
      </c>
      <c r="B5">
        <v>91</v>
      </c>
      <c r="C5" t="s">
        <v>20</v>
      </c>
      <c r="D5" t="s">
        <v>19</v>
      </c>
      <c r="E5" t="s">
        <v>39</v>
      </c>
      <c r="F5">
        <v>1</v>
      </c>
      <c r="G5">
        <v>0</v>
      </c>
      <c r="H5">
        <v>5.3108332999999996</v>
      </c>
      <c r="I5">
        <v>5.3108332999999996</v>
      </c>
      <c r="J5" t="s">
        <v>19</v>
      </c>
      <c r="K5">
        <v>239</v>
      </c>
      <c r="N5">
        <v>111</v>
      </c>
      <c r="O5">
        <v>79</v>
      </c>
      <c r="P5">
        <v>39</v>
      </c>
      <c r="R5">
        <v>10</v>
      </c>
    </row>
    <row r="6" spans="1:18" x14ac:dyDescent="0.3">
      <c r="A6" t="s">
        <v>148</v>
      </c>
      <c r="B6">
        <v>91</v>
      </c>
      <c r="C6" t="s">
        <v>20</v>
      </c>
      <c r="D6" t="s">
        <v>19</v>
      </c>
      <c r="E6" t="s">
        <v>39</v>
      </c>
      <c r="F6">
        <v>1</v>
      </c>
      <c r="G6">
        <v>0</v>
      </c>
      <c r="H6">
        <v>6.8641667000000002</v>
      </c>
      <c r="I6">
        <v>6.8641667000000002</v>
      </c>
      <c r="J6" t="s">
        <v>19</v>
      </c>
      <c r="K6">
        <v>214</v>
      </c>
      <c r="N6">
        <v>105</v>
      </c>
      <c r="O6">
        <v>57</v>
      </c>
      <c r="P6">
        <v>46</v>
      </c>
      <c r="R6">
        <v>6</v>
      </c>
    </row>
    <row r="7" spans="1:18" x14ac:dyDescent="0.3">
      <c r="A7" t="s">
        <v>149</v>
      </c>
      <c r="B7">
        <v>91</v>
      </c>
      <c r="C7" t="s">
        <v>20</v>
      </c>
      <c r="D7" t="s">
        <v>19</v>
      </c>
      <c r="E7" t="s">
        <v>39</v>
      </c>
      <c r="F7">
        <v>1</v>
      </c>
      <c r="G7">
        <v>0</v>
      </c>
      <c r="H7">
        <v>7.4424999999999999</v>
      </c>
      <c r="I7">
        <v>7.4424999999999999</v>
      </c>
      <c r="J7" t="s">
        <v>19</v>
      </c>
      <c r="K7">
        <v>158</v>
      </c>
      <c r="N7">
        <v>91</v>
      </c>
      <c r="O7">
        <v>44</v>
      </c>
      <c r="P7">
        <v>16</v>
      </c>
      <c r="R7">
        <v>7</v>
      </c>
    </row>
    <row r="8" spans="1:18" x14ac:dyDescent="0.3">
      <c r="A8" t="s">
        <v>150</v>
      </c>
      <c r="B8">
        <v>91</v>
      </c>
      <c r="C8" t="s">
        <v>20</v>
      </c>
      <c r="D8" t="s">
        <v>19</v>
      </c>
      <c r="E8" t="s">
        <v>39</v>
      </c>
      <c r="F8">
        <v>1</v>
      </c>
      <c r="G8">
        <v>0</v>
      </c>
      <c r="H8">
        <v>8.2899999999999991</v>
      </c>
      <c r="I8">
        <v>8.2899999999999991</v>
      </c>
      <c r="J8" t="s">
        <v>19</v>
      </c>
      <c r="K8">
        <v>183</v>
      </c>
      <c r="N8">
        <v>100</v>
      </c>
      <c r="O8">
        <v>54</v>
      </c>
      <c r="P8">
        <v>18</v>
      </c>
      <c r="R8">
        <v>11</v>
      </c>
    </row>
    <row r="9" spans="1:18" x14ac:dyDescent="0.3">
      <c r="A9" t="s">
        <v>151</v>
      </c>
      <c r="B9">
        <v>91</v>
      </c>
      <c r="C9" t="s">
        <v>20</v>
      </c>
      <c r="D9" t="s">
        <v>19</v>
      </c>
      <c r="E9" t="s">
        <v>39</v>
      </c>
      <c r="F9">
        <v>1</v>
      </c>
      <c r="G9">
        <v>0</v>
      </c>
      <c r="H9">
        <v>9.1174999999999997</v>
      </c>
      <c r="I9">
        <v>9.1174999999999997</v>
      </c>
      <c r="J9" t="s">
        <v>19</v>
      </c>
      <c r="K9">
        <v>171</v>
      </c>
      <c r="N9">
        <v>88</v>
      </c>
      <c r="O9">
        <v>44</v>
      </c>
      <c r="P9">
        <v>22</v>
      </c>
      <c r="R9">
        <v>17</v>
      </c>
    </row>
    <row r="10" spans="1:18" x14ac:dyDescent="0.3">
      <c r="A10" t="s">
        <v>152</v>
      </c>
      <c r="B10">
        <v>91</v>
      </c>
      <c r="C10" t="s">
        <v>20</v>
      </c>
      <c r="D10" t="s">
        <v>19</v>
      </c>
      <c r="E10" t="s">
        <v>39</v>
      </c>
      <c r="F10">
        <v>1</v>
      </c>
      <c r="G10">
        <v>0</v>
      </c>
      <c r="H10">
        <v>10.184167</v>
      </c>
      <c r="I10">
        <v>10.184167</v>
      </c>
      <c r="J10" t="s">
        <v>19</v>
      </c>
      <c r="K10">
        <v>196</v>
      </c>
      <c r="N10">
        <v>106</v>
      </c>
      <c r="O10">
        <v>53</v>
      </c>
      <c r="P10">
        <v>27</v>
      </c>
      <c r="R10">
        <v>10</v>
      </c>
    </row>
    <row r="11" spans="1:18" x14ac:dyDescent="0.3">
      <c r="A11" t="s">
        <v>153</v>
      </c>
      <c r="B11">
        <v>91</v>
      </c>
      <c r="C11" t="s">
        <v>20</v>
      </c>
      <c r="D11" t="s">
        <v>19</v>
      </c>
      <c r="E11" t="s">
        <v>39</v>
      </c>
      <c r="F11">
        <v>1</v>
      </c>
      <c r="G11">
        <v>0</v>
      </c>
      <c r="H11">
        <v>10.9975</v>
      </c>
      <c r="I11">
        <v>10.9975</v>
      </c>
      <c r="J11" t="s">
        <v>19</v>
      </c>
      <c r="K11">
        <v>231</v>
      </c>
      <c r="N11">
        <v>134</v>
      </c>
      <c r="O11">
        <v>65</v>
      </c>
      <c r="P11">
        <v>24</v>
      </c>
      <c r="R11">
        <v>8</v>
      </c>
    </row>
    <row r="12" spans="1:18" x14ac:dyDescent="0.3">
      <c r="A12" t="s">
        <v>154</v>
      </c>
      <c r="B12">
        <v>91</v>
      </c>
      <c r="C12" t="s">
        <v>20</v>
      </c>
      <c r="D12" t="s">
        <v>19</v>
      </c>
      <c r="E12" t="s">
        <v>39</v>
      </c>
      <c r="F12">
        <v>1</v>
      </c>
      <c r="G12">
        <v>0</v>
      </c>
      <c r="H12">
        <v>11.879167000000001</v>
      </c>
      <c r="I12">
        <v>11.879167000000001</v>
      </c>
      <c r="J12" t="s">
        <v>19</v>
      </c>
      <c r="K12">
        <v>178</v>
      </c>
      <c r="N12">
        <v>89</v>
      </c>
      <c r="O12">
        <v>68</v>
      </c>
      <c r="P12">
        <v>11</v>
      </c>
      <c r="R12">
        <v>10</v>
      </c>
    </row>
    <row r="13" spans="1:18" x14ac:dyDescent="0.3">
      <c r="A13" t="s">
        <v>155</v>
      </c>
      <c r="B13">
        <v>91</v>
      </c>
      <c r="C13" t="s">
        <v>20</v>
      </c>
      <c r="D13" t="s">
        <v>19</v>
      </c>
      <c r="E13" t="s">
        <v>39</v>
      </c>
      <c r="F13">
        <v>1</v>
      </c>
      <c r="G13">
        <v>0</v>
      </c>
      <c r="H13">
        <v>12.913333</v>
      </c>
      <c r="I13">
        <v>12.913333</v>
      </c>
      <c r="J13" t="s">
        <v>19</v>
      </c>
      <c r="K13">
        <v>89</v>
      </c>
      <c r="N13">
        <v>33</v>
      </c>
      <c r="O13">
        <v>41</v>
      </c>
      <c r="P13">
        <v>10</v>
      </c>
      <c r="R13">
        <v>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24"/>
  <sheetViews>
    <sheetView zoomScale="90" zoomScaleNormal="90" workbookViewId="0">
      <selection activeCell="C18" sqref="C18"/>
    </sheetView>
  </sheetViews>
  <sheetFormatPr defaultRowHeight="14.4" x14ac:dyDescent="0.3"/>
  <cols>
    <col min="1" max="1" width="19.5546875" customWidth="1"/>
    <col min="2" max="2" width="34.33203125" customWidth="1"/>
    <col min="3" max="3" width="98.33203125" customWidth="1"/>
  </cols>
  <sheetData>
    <row r="1" spans="1:3" x14ac:dyDescent="0.3">
      <c r="A1" s="1" t="s">
        <v>3</v>
      </c>
      <c r="B1" s="1" t="s">
        <v>4</v>
      </c>
      <c r="C1" s="1" t="s">
        <v>5</v>
      </c>
    </row>
    <row r="2" spans="1:3" x14ac:dyDescent="0.3">
      <c r="A2" s="6" t="s">
        <v>88</v>
      </c>
      <c r="B2" s="6" t="s">
        <v>89</v>
      </c>
      <c r="C2" s="6" t="s">
        <v>90</v>
      </c>
    </row>
    <row r="3" spans="1:3" x14ac:dyDescent="0.3">
      <c r="A3" t="s">
        <v>0</v>
      </c>
      <c r="B3" t="s">
        <v>6</v>
      </c>
      <c r="C3" t="s">
        <v>7</v>
      </c>
    </row>
    <row r="4" spans="1:3" x14ac:dyDescent="0.3">
      <c r="A4" t="s">
        <v>1</v>
      </c>
      <c r="B4" t="s">
        <v>47</v>
      </c>
      <c r="C4" t="s">
        <v>48</v>
      </c>
    </row>
    <row r="5" spans="1:3" x14ac:dyDescent="0.3">
      <c r="B5" t="s">
        <v>37</v>
      </c>
      <c r="C5" t="s">
        <v>68</v>
      </c>
    </row>
    <row r="6" spans="1:3" x14ac:dyDescent="0.3">
      <c r="B6" t="s">
        <v>38</v>
      </c>
      <c r="C6" t="s">
        <v>49</v>
      </c>
    </row>
    <row r="7" spans="1:3" x14ac:dyDescent="0.3">
      <c r="A7" t="s">
        <v>2</v>
      </c>
      <c r="B7" t="s">
        <v>17</v>
      </c>
      <c r="C7" t="s">
        <v>50</v>
      </c>
    </row>
    <row r="8" spans="1:3" x14ac:dyDescent="0.3">
      <c r="A8" t="s">
        <v>29</v>
      </c>
      <c r="C8" t="s">
        <v>51</v>
      </c>
    </row>
    <row r="9" spans="1:3" x14ac:dyDescent="0.3">
      <c r="B9" t="s">
        <v>42</v>
      </c>
      <c r="C9" t="s">
        <v>52</v>
      </c>
    </row>
    <row r="10" spans="1:3" x14ac:dyDescent="0.3">
      <c r="B10" t="s">
        <v>43</v>
      </c>
      <c r="C10" t="s">
        <v>53</v>
      </c>
    </row>
    <row r="11" spans="1:3" x14ac:dyDescent="0.3">
      <c r="B11" t="s">
        <v>44</v>
      </c>
      <c r="C11" t="s">
        <v>54</v>
      </c>
    </row>
    <row r="12" spans="1:3" x14ac:dyDescent="0.3">
      <c r="B12" t="s">
        <v>45</v>
      </c>
      <c r="C12" t="s">
        <v>41</v>
      </c>
    </row>
    <row r="13" spans="1:3" x14ac:dyDescent="0.3">
      <c r="A13" t="s">
        <v>86</v>
      </c>
      <c r="B13" t="s">
        <v>78</v>
      </c>
      <c r="C13" t="s">
        <v>81</v>
      </c>
    </row>
    <row r="14" spans="1:3" x14ac:dyDescent="0.3">
      <c r="A14" t="s">
        <v>87</v>
      </c>
      <c r="B14" t="s">
        <v>80</v>
      </c>
      <c r="C14" t="s">
        <v>82</v>
      </c>
    </row>
    <row r="15" spans="1:3" x14ac:dyDescent="0.3">
      <c r="A15" t="s">
        <v>16</v>
      </c>
      <c r="B15" t="s">
        <v>79</v>
      </c>
      <c r="C15" t="s">
        <v>169</v>
      </c>
    </row>
    <row r="16" spans="1:3" x14ac:dyDescent="0.3">
      <c r="A16" t="s">
        <v>92</v>
      </c>
    </row>
    <row r="17" spans="1:3" x14ac:dyDescent="0.3">
      <c r="A17" t="s">
        <v>9</v>
      </c>
      <c r="B17" t="s">
        <v>62</v>
      </c>
      <c r="C17" t="s">
        <v>55</v>
      </c>
    </row>
    <row r="18" spans="1:3" x14ac:dyDescent="0.3">
      <c r="A18" t="s">
        <v>8</v>
      </c>
      <c r="B18" t="s">
        <v>63</v>
      </c>
      <c r="C18" t="s">
        <v>56</v>
      </c>
    </row>
    <row r="19" spans="1:3" x14ac:dyDescent="0.3">
      <c r="A19" t="s">
        <v>10</v>
      </c>
      <c r="B19" t="s">
        <v>64</v>
      </c>
      <c r="C19" t="s">
        <v>57</v>
      </c>
    </row>
    <row r="20" spans="1:3" x14ac:dyDescent="0.3">
      <c r="A20" t="s">
        <v>11</v>
      </c>
      <c r="B20" t="s">
        <v>65</v>
      </c>
      <c r="C20" t="s">
        <v>58</v>
      </c>
    </row>
    <row r="21" spans="1:3" x14ac:dyDescent="0.3">
      <c r="A21" t="s">
        <v>12</v>
      </c>
      <c r="B21" t="s">
        <v>66</v>
      </c>
      <c r="C21" t="s">
        <v>59</v>
      </c>
    </row>
    <row r="22" spans="1:3" x14ac:dyDescent="0.3">
      <c r="A22" t="s">
        <v>13</v>
      </c>
      <c r="B22" t="s">
        <v>67</v>
      </c>
      <c r="C22" t="s">
        <v>60</v>
      </c>
    </row>
    <row r="23" spans="1:3" x14ac:dyDescent="0.3">
      <c r="A23" t="s">
        <v>14</v>
      </c>
      <c r="B23" t="s">
        <v>69</v>
      </c>
      <c r="C23" t="s">
        <v>61</v>
      </c>
    </row>
    <row r="24" spans="1:3" x14ac:dyDescent="0.3">
      <c r="A24" t="s">
        <v>15</v>
      </c>
      <c r="B24" t="s">
        <v>18</v>
      </c>
      <c r="C24" t="s">
        <v>18</v>
      </c>
    </row>
  </sheetData>
  <pageMargins left="0.7" right="0.7" top="0.75" bottom="0.75" header="0.3" footer="0.3"/>
  <pageSetup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tabColor rgb="FF00B050"/>
  </sheetPr>
  <dimension ref="A1:R10"/>
  <sheetViews>
    <sheetView zoomScale="90" zoomScaleNormal="90" workbookViewId="0">
      <selection activeCell="R17" sqref="R17"/>
    </sheetView>
  </sheetViews>
  <sheetFormatPr defaultColWidth="5.77734375" defaultRowHeight="14.4" x14ac:dyDescent="0.3"/>
  <cols>
    <col min="7" max="8" width="5.77734375" customWidth="1"/>
    <col min="17" max="17" width="5.77734375" customWidth="1"/>
  </cols>
  <sheetData>
    <row r="1" spans="1:18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8" x14ac:dyDescent="0.3">
      <c r="A2" t="s">
        <v>156</v>
      </c>
      <c r="B2">
        <v>93</v>
      </c>
      <c r="C2" t="s">
        <v>20</v>
      </c>
      <c r="D2" t="s">
        <v>21</v>
      </c>
      <c r="E2" t="s">
        <v>30</v>
      </c>
      <c r="F2">
        <v>1</v>
      </c>
      <c r="G2">
        <v>0</v>
      </c>
      <c r="H2">
        <v>5</v>
      </c>
      <c r="I2">
        <v>5</v>
      </c>
      <c r="J2" t="s">
        <v>19</v>
      </c>
      <c r="K2">
        <v>708</v>
      </c>
      <c r="L2">
        <v>17</v>
      </c>
      <c r="M2">
        <v>15</v>
      </c>
      <c r="Q2">
        <v>660</v>
      </c>
      <c r="R2">
        <v>16</v>
      </c>
    </row>
    <row r="3" spans="1:18" x14ac:dyDescent="0.3">
      <c r="A3" t="s">
        <v>156</v>
      </c>
      <c r="B3">
        <v>93</v>
      </c>
      <c r="C3" t="s">
        <v>20</v>
      </c>
      <c r="D3" t="s">
        <v>21</v>
      </c>
      <c r="E3" t="s">
        <v>30</v>
      </c>
      <c r="F3">
        <v>1</v>
      </c>
      <c r="G3">
        <v>5</v>
      </c>
      <c r="H3">
        <v>10</v>
      </c>
      <c r="I3">
        <v>10</v>
      </c>
      <c r="J3" t="s">
        <v>19</v>
      </c>
      <c r="K3">
        <v>660</v>
      </c>
      <c r="L3" s="4">
        <v>10</v>
      </c>
      <c r="M3">
        <v>6</v>
      </c>
      <c r="Q3">
        <v>636</v>
      </c>
      <c r="R3">
        <v>8</v>
      </c>
    </row>
    <row r="4" spans="1:18" x14ac:dyDescent="0.3">
      <c r="A4" t="s">
        <v>156</v>
      </c>
      <c r="B4">
        <v>93</v>
      </c>
      <c r="C4" t="s">
        <v>20</v>
      </c>
      <c r="D4" t="s">
        <v>21</v>
      </c>
      <c r="E4" t="s">
        <v>30</v>
      </c>
      <c r="F4">
        <v>1</v>
      </c>
      <c r="G4">
        <v>10</v>
      </c>
      <c r="H4">
        <v>15</v>
      </c>
      <c r="I4">
        <v>15</v>
      </c>
      <c r="J4" t="s">
        <v>19</v>
      </c>
      <c r="K4">
        <v>636</v>
      </c>
      <c r="L4" s="4">
        <v>2</v>
      </c>
      <c r="M4">
        <v>2</v>
      </c>
      <c r="Q4">
        <v>620</v>
      </c>
      <c r="R4">
        <v>12</v>
      </c>
    </row>
    <row r="5" spans="1:18" x14ac:dyDescent="0.3">
      <c r="A5" t="s">
        <v>157</v>
      </c>
      <c r="B5">
        <v>93</v>
      </c>
      <c r="C5" t="s">
        <v>20</v>
      </c>
      <c r="D5" t="s">
        <v>22</v>
      </c>
      <c r="E5" t="s">
        <v>30</v>
      </c>
      <c r="F5">
        <v>1</v>
      </c>
      <c r="G5">
        <v>0</v>
      </c>
      <c r="H5">
        <v>5</v>
      </c>
      <c r="I5">
        <v>5</v>
      </c>
      <c r="J5" t="s">
        <v>19</v>
      </c>
      <c r="K5">
        <v>2192</v>
      </c>
      <c r="L5">
        <v>235</v>
      </c>
      <c r="M5">
        <v>44</v>
      </c>
      <c r="Q5">
        <v>1874</v>
      </c>
      <c r="R5">
        <v>39</v>
      </c>
    </row>
    <row r="6" spans="1:18" x14ac:dyDescent="0.3">
      <c r="A6" t="s">
        <v>157</v>
      </c>
      <c r="B6">
        <v>93</v>
      </c>
      <c r="C6" t="s">
        <v>20</v>
      </c>
      <c r="D6" t="s">
        <v>22</v>
      </c>
      <c r="E6" t="s">
        <v>30</v>
      </c>
      <c r="F6">
        <v>1</v>
      </c>
      <c r="G6">
        <v>5</v>
      </c>
      <c r="H6">
        <v>10</v>
      </c>
      <c r="I6">
        <v>10</v>
      </c>
      <c r="J6" t="s">
        <v>19</v>
      </c>
      <c r="K6">
        <v>1874</v>
      </c>
      <c r="L6">
        <v>90</v>
      </c>
      <c r="M6">
        <v>24</v>
      </c>
      <c r="Q6">
        <v>1749</v>
      </c>
      <c r="R6">
        <v>11</v>
      </c>
    </row>
    <row r="7" spans="1:18" x14ac:dyDescent="0.3">
      <c r="A7" t="s">
        <v>157</v>
      </c>
      <c r="B7">
        <v>93</v>
      </c>
      <c r="C7" t="s">
        <v>20</v>
      </c>
      <c r="D7" t="s">
        <v>22</v>
      </c>
      <c r="E7" t="s">
        <v>30</v>
      </c>
      <c r="F7">
        <v>1</v>
      </c>
      <c r="G7">
        <v>10</v>
      </c>
      <c r="H7">
        <v>15</v>
      </c>
      <c r="I7">
        <v>15</v>
      </c>
      <c r="J7" t="s">
        <v>19</v>
      </c>
      <c r="K7">
        <v>1749</v>
      </c>
      <c r="L7">
        <v>22</v>
      </c>
      <c r="M7">
        <v>9</v>
      </c>
      <c r="Q7">
        <v>1682</v>
      </c>
      <c r="R7">
        <v>36</v>
      </c>
    </row>
    <row r="8" spans="1:18" x14ac:dyDescent="0.3">
      <c r="A8" t="s">
        <v>158</v>
      </c>
      <c r="B8">
        <v>93</v>
      </c>
      <c r="C8" t="s">
        <v>20</v>
      </c>
      <c r="D8" t="s">
        <v>23</v>
      </c>
      <c r="E8" t="s">
        <v>30</v>
      </c>
      <c r="F8">
        <v>1</v>
      </c>
      <c r="G8">
        <v>0</v>
      </c>
      <c r="H8">
        <v>5</v>
      </c>
      <c r="I8">
        <v>5</v>
      </c>
      <c r="J8" t="s">
        <v>19</v>
      </c>
      <c r="K8">
        <v>478</v>
      </c>
      <c r="L8">
        <v>199</v>
      </c>
      <c r="M8">
        <v>24</v>
      </c>
      <c r="Q8">
        <v>253</v>
      </c>
      <c r="R8">
        <v>2</v>
      </c>
    </row>
    <row r="9" spans="1:18" x14ac:dyDescent="0.3">
      <c r="A9" t="s">
        <v>158</v>
      </c>
      <c r="B9">
        <v>93</v>
      </c>
      <c r="C9" t="s">
        <v>20</v>
      </c>
      <c r="D9" t="s">
        <v>23</v>
      </c>
      <c r="E9" t="s">
        <v>30</v>
      </c>
      <c r="F9">
        <v>1</v>
      </c>
      <c r="G9">
        <v>5</v>
      </c>
      <c r="H9">
        <v>10</v>
      </c>
      <c r="I9">
        <v>10</v>
      </c>
      <c r="J9" t="s">
        <v>19</v>
      </c>
      <c r="K9">
        <v>253</v>
      </c>
      <c r="L9">
        <v>33</v>
      </c>
      <c r="M9">
        <v>6</v>
      </c>
      <c r="Q9">
        <v>208</v>
      </c>
      <c r="R9">
        <v>6</v>
      </c>
    </row>
    <row r="10" spans="1:18" x14ac:dyDescent="0.3">
      <c r="A10" t="s">
        <v>158</v>
      </c>
      <c r="B10">
        <v>93</v>
      </c>
      <c r="C10" t="s">
        <v>20</v>
      </c>
      <c r="D10" t="s">
        <v>23</v>
      </c>
      <c r="E10" t="s">
        <v>30</v>
      </c>
      <c r="F10">
        <v>1</v>
      </c>
      <c r="G10">
        <v>10</v>
      </c>
      <c r="H10">
        <v>15</v>
      </c>
      <c r="I10">
        <v>15</v>
      </c>
      <c r="J10" t="s">
        <v>19</v>
      </c>
      <c r="K10">
        <v>208</v>
      </c>
      <c r="L10">
        <v>5</v>
      </c>
      <c r="M10">
        <v>4</v>
      </c>
      <c r="Q10">
        <v>199</v>
      </c>
      <c r="R10">
        <v>0</v>
      </c>
    </row>
  </sheetData>
  <pageMargins left="0.7" right="0.7" top="0.75" bottom="0.75" header="0.3" footer="0.3"/>
  <pageSetup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rgb="FF00B050"/>
  </sheetPr>
  <dimension ref="A1:R2"/>
  <sheetViews>
    <sheetView tabSelected="1" zoomScale="80" zoomScaleNormal="80" workbookViewId="0">
      <selection activeCell="F3" sqref="F3"/>
    </sheetView>
  </sheetViews>
  <sheetFormatPr defaultColWidth="5.77734375" defaultRowHeight="14.4" x14ac:dyDescent="0.3"/>
  <cols>
    <col min="2" max="2" width="8.5546875" bestFit="1" customWidth="1"/>
    <col min="3" max="3" width="10.21875" bestFit="1" customWidth="1"/>
    <col min="4" max="4" width="5.77734375" customWidth="1"/>
    <col min="5" max="5" width="9.6640625" bestFit="1" customWidth="1"/>
    <col min="6" max="6" width="9.6640625" customWidth="1"/>
    <col min="7" max="8" width="5.77734375" customWidth="1"/>
  </cols>
  <sheetData>
    <row r="1" spans="1:18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8" x14ac:dyDescent="0.3">
      <c r="A2" t="s">
        <v>159</v>
      </c>
      <c r="B2">
        <v>94</v>
      </c>
      <c r="C2" t="s">
        <v>20</v>
      </c>
      <c r="D2" t="s">
        <v>19</v>
      </c>
      <c r="E2" t="s">
        <v>39</v>
      </c>
      <c r="F2">
        <v>1</v>
      </c>
      <c r="G2">
        <v>1</v>
      </c>
      <c r="H2">
        <v>7</v>
      </c>
      <c r="I2">
        <v>4.5</v>
      </c>
      <c r="J2" t="s">
        <v>36</v>
      </c>
      <c r="K2">
        <v>1953</v>
      </c>
      <c r="L2">
        <v>591</v>
      </c>
      <c r="M2">
        <v>26</v>
      </c>
      <c r="O2">
        <v>762</v>
      </c>
      <c r="P2">
        <v>503</v>
      </c>
      <c r="R2">
        <v>71</v>
      </c>
    </row>
  </sheetData>
  <pageMargins left="0.7" right="0.7" top="0.75" bottom="0.75" header="0.3" footer="0.3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00B050"/>
  </sheetPr>
  <dimension ref="A1:W18"/>
  <sheetViews>
    <sheetView zoomScale="90" zoomScaleNormal="90" workbookViewId="0">
      <selection activeCell="F2" sqref="F2"/>
    </sheetView>
  </sheetViews>
  <sheetFormatPr defaultColWidth="5.77734375" defaultRowHeight="14.4" x14ac:dyDescent="0.3"/>
  <cols>
    <col min="1" max="1" width="13.6640625" customWidth="1"/>
    <col min="4" max="4" width="15.77734375" bestFit="1" customWidth="1"/>
    <col min="5" max="6" width="5.77734375" customWidth="1"/>
    <col min="7" max="7" width="6.5546875" customWidth="1"/>
    <col min="8" max="8" width="6.6640625" customWidth="1"/>
    <col min="9" max="9" width="11.88671875" bestFit="1" customWidth="1"/>
  </cols>
  <sheetData>
    <row r="1" spans="1:23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  <c r="S1" t="s">
        <v>196</v>
      </c>
      <c r="T1" t="s">
        <v>194</v>
      </c>
      <c r="U1" t="s">
        <v>195</v>
      </c>
    </row>
    <row r="2" spans="1:23" x14ac:dyDescent="0.3">
      <c r="A2" t="s">
        <v>91</v>
      </c>
      <c r="B2" t="s">
        <v>25</v>
      </c>
      <c r="C2" t="s">
        <v>20</v>
      </c>
      <c r="D2" t="s">
        <v>21</v>
      </c>
      <c r="E2" t="s">
        <v>39</v>
      </c>
      <c r="F2">
        <v>0</v>
      </c>
      <c r="G2">
        <v>0</v>
      </c>
      <c r="H2">
        <v>0</v>
      </c>
      <c r="I2">
        <v>0</v>
      </c>
      <c r="J2" t="s">
        <v>19</v>
      </c>
      <c r="K2">
        <f>S2+U2</f>
        <v>448</v>
      </c>
      <c r="L2">
        <v>0</v>
      </c>
      <c r="M2">
        <v>0</v>
      </c>
      <c r="O2">
        <v>314</v>
      </c>
      <c r="P2">
        <v>134</v>
      </c>
      <c r="R2" s="7">
        <f t="shared" ref="R2:R12" si="0">T2+U2</f>
        <v>0</v>
      </c>
      <c r="S2">
        <v>448</v>
      </c>
      <c r="T2">
        <v>0</v>
      </c>
      <c r="U2">
        <v>0</v>
      </c>
      <c r="W2">
        <f>O2/P2</f>
        <v>2.3432835820895521</v>
      </c>
    </row>
    <row r="3" spans="1:23" x14ac:dyDescent="0.3">
      <c r="A3" t="s">
        <v>91</v>
      </c>
      <c r="B3" t="s">
        <v>25</v>
      </c>
      <c r="C3" t="s">
        <v>20</v>
      </c>
      <c r="D3" t="s">
        <v>21</v>
      </c>
      <c r="E3" t="s">
        <v>39</v>
      </c>
      <c r="F3">
        <v>0</v>
      </c>
      <c r="G3">
        <v>0</v>
      </c>
      <c r="H3">
        <v>1</v>
      </c>
      <c r="I3">
        <v>1</v>
      </c>
      <c r="J3" t="s">
        <v>19</v>
      </c>
      <c r="K3">
        <f t="shared" ref="K3:K12" si="1">S3+U3</f>
        <v>448</v>
      </c>
      <c r="L3">
        <v>1</v>
      </c>
      <c r="M3">
        <v>0</v>
      </c>
      <c r="O3">
        <v>343</v>
      </c>
      <c r="P3">
        <v>104</v>
      </c>
      <c r="R3" s="7">
        <f t="shared" si="0"/>
        <v>0</v>
      </c>
      <c r="S3">
        <v>448</v>
      </c>
      <c r="T3">
        <v>0</v>
      </c>
      <c r="U3">
        <v>0</v>
      </c>
      <c r="W3">
        <f t="shared" ref="W3:W12" si="2">O3/P3</f>
        <v>3.2980769230769229</v>
      </c>
    </row>
    <row r="4" spans="1:23" x14ac:dyDescent="0.3">
      <c r="A4" t="s">
        <v>91</v>
      </c>
      <c r="B4" t="s">
        <v>25</v>
      </c>
      <c r="C4" t="s">
        <v>20</v>
      </c>
      <c r="D4" t="s">
        <v>21</v>
      </c>
      <c r="E4" t="s">
        <v>39</v>
      </c>
      <c r="F4">
        <v>0</v>
      </c>
      <c r="G4">
        <v>1</v>
      </c>
      <c r="H4">
        <v>2</v>
      </c>
      <c r="I4">
        <v>2</v>
      </c>
      <c r="J4" t="s">
        <v>19</v>
      </c>
      <c r="K4">
        <f t="shared" si="1"/>
        <v>447</v>
      </c>
      <c r="L4">
        <v>1</v>
      </c>
      <c r="M4">
        <v>0</v>
      </c>
      <c r="O4">
        <v>354</v>
      </c>
      <c r="P4">
        <v>85</v>
      </c>
      <c r="R4" s="7">
        <f t="shared" si="0"/>
        <v>7</v>
      </c>
      <c r="S4">
        <v>447</v>
      </c>
      <c r="T4">
        <v>7</v>
      </c>
      <c r="U4">
        <v>0</v>
      </c>
      <c r="W4">
        <f t="shared" si="2"/>
        <v>4.1647058823529415</v>
      </c>
    </row>
    <row r="5" spans="1:23" x14ac:dyDescent="0.3">
      <c r="A5" t="s">
        <v>91</v>
      </c>
      <c r="B5" t="s">
        <v>25</v>
      </c>
      <c r="C5" t="s">
        <v>20</v>
      </c>
      <c r="D5" t="s">
        <v>21</v>
      </c>
      <c r="E5" t="s">
        <v>39</v>
      </c>
      <c r="F5">
        <v>0</v>
      </c>
      <c r="G5">
        <v>2</v>
      </c>
      <c r="H5">
        <v>3</v>
      </c>
      <c r="I5">
        <v>3</v>
      </c>
      <c r="J5" t="s">
        <v>19</v>
      </c>
      <c r="K5">
        <f t="shared" si="1"/>
        <v>439</v>
      </c>
      <c r="L5">
        <v>3</v>
      </c>
      <c r="M5">
        <v>2</v>
      </c>
      <c r="O5">
        <v>349</v>
      </c>
      <c r="P5">
        <v>77</v>
      </c>
      <c r="R5" s="7">
        <f t="shared" si="0"/>
        <v>8</v>
      </c>
      <c r="S5">
        <v>439</v>
      </c>
      <c r="T5">
        <v>8</v>
      </c>
      <c r="U5">
        <v>0</v>
      </c>
      <c r="W5">
        <f t="shared" si="2"/>
        <v>4.5324675324675328</v>
      </c>
    </row>
    <row r="6" spans="1:23" x14ac:dyDescent="0.3">
      <c r="A6" t="s">
        <v>91</v>
      </c>
      <c r="B6" t="s">
        <v>25</v>
      </c>
      <c r="C6" t="s">
        <v>20</v>
      </c>
      <c r="D6" t="s">
        <v>21</v>
      </c>
      <c r="E6" t="s">
        <v>39</v>
      </c>
      <c r="F6">
        <v>0</v>
      </c>
      <c r="G6">
        <v>3</v>
      </c>
      <c r="H6">
        <v>4</v>
      </c>
      <c r="I6">
        <v>4</v>
      </c>
      <c r="J6" t="s">
        <v>19</v>
      </c>
      <c r="K6">
        <f t="shared" si="1"/>
        <v>426</v>
      </c>
      <c r="L6">
        <v>2</v>
      </c>
      <c r="M6">
        <v>1</v>
      </c>
      <c r="O6">
        <v>289</v>
      </c>
      <c r="P6">
        <v>76</v>
      </c>
      <c r="R6" s="7">
        <f t="shared" si="0"/>
        <v>58</v>
      </c>
      <c r="S6">
        <v>372</v>
      </c>
      <c r="T6">
        <v>4</v>
      </c>
      <c r="U6">
        <v>54</v>
      </c>
      <c r="W6">
        <f t="shared" si="2"/>
        <v>3.8026315789473686</v>
      </c>
    </row>
    <row r="7" spans="1:23" x14ac:dyDescent="0.3">
      <c r="A7" t="s">
        <v>91</v>
      </c>
      <c r="B7" t="s">
        <v>25</v>
      </c>
      <c r="C7" t="s">
        <v>20</v>
      </c>
      <c r="D7" t="s">
        <v>21</v>
      </c>
      <c r="E7" t="s">
        <v>39</v>
      </c>
      <c r="F7">
        <v>0</v>
      </c>
      <c r="G7">
        <v>4</v>
      </c>
      <c r="H7">
        <v>5</v>
      </c>
      <c r="I7">
        <v>5</v>
      </c>
      <c r="J7" t="s">
        <v>19</v>
      </c>
      <c r="K7">
        <f t="shared" si="1"/>
        <v>365</v>
      </c>
      <c r="L7">
        <v>5</v>
      </c>
      <c r="M7">
        <v>1</v>
      </c>
      <c r="O7">
        <v>231</v>
      </c>
      <c r="P7">
        <v>69</v>
      </c>
      <c r="R7" s="7">
        <f t="shared" si="0"/>
        <v>59</v>
      </c>
      <c r="S7">
        <v>307</v>
      </c>
      <c r="T7">
        <v>1</v>
      </c>
      <c r="U7">
        <v>58</v>
      </c>
      <c r="W7">
        <f t="shared" si="2"/>
        <v>3.347826086956522</v>
      </c>
    </row>
    <row r="8" spans="1:23" x14ac:dyDescent="0.3">
      <c r="A8" t="s">
        <v>91</v>
      </c>
      <c r="B8" t="s">
        <v>25</v>
      </c>
      <c r="C8" t="s">
        <v>20</v>
      </c>
      <c r="D8" t="s">
        <v>21</v>
      </c>
      <c r="E8" t="s">
        <v>39</v>
      </c>
      <c r="F8">
        <v>0</v>
      </c>
      <c r="G8">
        <v>5</v>
      </c>
      <c r="H8">
        <v>6</v>
      </c>
      <c r="I8">
        <v>6</v>
      </c>
      <c r="J8" t="s">
        <v>19</v>
      </c>
      <c r="K8">
        <f t="shared" si="1"/>
        <v>300</v>
      </c>
      <c r="L8">
        <v>2</v>
      </c>
      <c r="M8">
        <v>2</v>
      </c>
      <c r="O8">
        <v>201</v>
      </c>
      <c r="P8">
        <v>62</v>
      </c>
      <c r="R8" s="7">
        <f t="shared" si="0"/>
        <v>33</v>
      </c>
      <c r="S8">
        <v>272</v>
      </c>
      <c r="T8">
        <v>5</v>
      </c>
      <c r="U8">
        <v>28</v>
      </c>
      <c r="W8">
        <f t="shared" si="2"/>
        <v>3.2419354838709675</v>
      </c>
    </row>
    <row r="9" spans="1:23" x14ac:dyDescent="0.3">
      <c r="A9" t="s">
        <v>91</v>
      </c>
      <c r="B9" t="s">
        <v>25</v>
      </c>
      <c r="C9" t="s">
        <v>20</v>
      </c>
      <c r="D9" t="s">
        <v>21</v>
      </c>
      <c r="E9" t="s">
        <v>39</v>
      </c>
      <c r="F9">
        <v>0</v>
      </c>
      <c r="G9">
        <v>6</v>
      </c>
      <c r="H9">
        <v>7</v>
      </c>
      <c r="I9">
        <v>7</v>
      </c>
      <c r="J9" t="s">
        <v>19</v>
      </c>
      <c r="K9">
        <f t="shared" si="1"/>
        <v>263</v>
      </c>
      <c r="L9">
        <v>1</v>
      </c>
      <c r="M9">
        <v>2</v>
      </c>
      <c r="O9">
        <v>165</v>
      </c>
      <c r="P9">
        <v>52</v>
      </c>
      <c r="R9" s="7">
        <f t="shared" si="0"/>
        <v>43</v>
      </c>
      <c r="S9">
        <v>226</v>
      </c>
      <c r="T9">
        <v>6</v>
      </c>
      <c r="U9">
        <v>37</v>
      </c>
      <c r="W9">
        <f t="shared" si="2"/>
        <v>3.1730769230769229</v>
      </c>
    </row>
    <row r="10" spans="1:23" x14ac:dyDescent="0.3">
      <c r="A10" t="s">
        <v>91</v>
      </c>
      <c r="B10" t="s">
        <v>25</v>
      </c>
      <c r="C10" t="s">
        <v>20</v>
      </c>
      <c r="D10" t="s">
        <v>21</v>
      </c>
      <c r="E10" t="s">
        <v>39</v>
      </c>
      <c r="F10">
        <v>0</v>
      </c>
      <c r="G10">
        <v>7</v>
      </c>
      <c r="H10">
        <v>8</v>
      </c>
      <c r="I10">
        <v>8</v>
      </c>
      <c r="J10" t="s">
        <v>19</v>
      </c>
      <c r="K10">
        <f t="shared" si="1"/>
        <v>217</v>
      </c>
      <c r="L10">
        <v>2</v>
      </c>
      <c r="M10">
        <v>2</v>
      </c>
      <c r="O10">
        <v>121</v>
      </c>
      <c r="P10">
        <v>37</v>
      </c>
      <c r="R10" s="7">
        <f t="shared" si="0"/>
        <v>55</v>
      </c>
      <c r="S10">
        <v>165</v>
      </c>
      <c r="T10">
        <v>3</v>
      </c>
      <c r="U10">
        <v>52</v>
      </c>
      <c r="W10">
        <f t="shared" si="2"/>
        <v>3.2702702702702702</v>
      </c>
    </row>
    <row r="11" spans="1:23" x14ac:dyDescent="0.3">
      <c r="A11" t="s">
        <v>91</v>
      </c>
      <c r="B11" t="s">
        <v>25</v>
      </c>
      <c r="C11" t="s">
        <v>20</v>
      </c>
      <c r="D11" t="s">
        <v>21</v>
      </c>
      <c r="E11" t="s">
        <v>39</v>
      </c>
      <c r="F11">
        <v>0</v>
      </c>
      <c r="G11">
        <v>8</v>
      </c>
      <c r="H11">
        <v>9</v>
      </c>
      <c r="I11">
        <v>9</v>
      </c>
      <c r="J11" t="s">
        <v>19</v>
      </c>
      <c r="K11">
        <f t="shared" si="1"/>
        <v>158</v>
      </c>
      <c r="L11">
        <v>1</v>
      </c>
      <c r="M11">
        <v>0</v>
      </c>
      <c r="O11">
        <v>99</v>
      </c>
      <c r="P11">
        <v>29</v>
      </c>
      <c r="R11" s="7">
        <f t="shared" si="0"/>
        <v>29</v>
      </c>
      <c r="S11">
        <v>130</v>
      </c>
      <c r="T11">
        <v>1</v>
      </c>
      <c r="U11">
        <v>28</v>
      </c>
      <c r="W11">
        <f t="shared" si="2"/>
        <v>3.4137931034482758</v>
      </c>
    </row>
    <row r="12" spans="1:23" x14ac:dyDescent="0.3">
      <c r="A12" t="s">
        <v>91</v>
      </c>
      <c r="B12" t="s">
        <v>25</v>
      </c>
      <c r="C12" t="s">
        <v>20</v>
      </c>
      <c r="D12" t="s">
        <v>21</v>
      </c>
      <c r="E12" t="s">
        <v>39</v>
      </c>
      <c r="F12">
        <v>0</v>
      </c>
      <c r="G12">
        <v>9</v>
      </c>
      <c r="H12">
        <v>10</v>
      </c>
      <c r="I12">
        <v>10</v>
      </c>
      <c r="J12" t="s">
        <v>19</v>
      </c>
      <c r="K12">
        <f t="shared" si="1"/>
        <v>128</v>
      </c>
      <c r="L12">
        <v>2</v>
      </c>
      <c r="M12">
        <v>3</v>
      </c>
      <c r="O12">
        <v>78</v>
      </c>
      <c r="P12">
        <v>20</v>
      </c>
      <c r="R12" s="7">
        <f t="shared" si="0"/>
        <v>25</v>
      </c>
      <c r="S12">
        <v>103</v>
      </c>
      <c r="T12">
        <v>0</v>
      </c>
      <c r="U12">
        <v>25</v>
      </c>
      <c r="W12">
        <f t="shared" si="2"/>
        <v>3.9</v>
      </c>
    </row>
    <row r="14" spans="1:23" x14ac:dyDescent="0.3">
      <c r="B14" t="s">
        <v>198</v>
      </c>
    </row>
    <row r="15" spans="1:23" x14ac:dyDescent="0.3">
      <c r="B15" t="s">
        <v>197</v>
      </c>
    </row>
    <row r="16" spans="1:23" x14ac:dyDescent="0.3">
      <c r="B16" t="s">
        <v>201</v>
      </c>
    </row>
    <row r="17" spans="2:2" x14ac:dyDescent="0.3">
      <c r="B17" t="s">
        <v>199</v>
      </c>
    </row>
    <row r="18" spans="2:2" x14ac:dyDescent="0.3">
      <c r="B18" t="s">
        <v>200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00B050"/>
  </sheetPr>
  <dimension ref="A1:T12"/>
  <sheetViews>
    <sheetView zoomScale="90" zoomScaleNormal="90" workbookViewId="0">
      <selection activeCell="F14" sqref="F14"/>
    </sheetView>
  </sheetViews>
  <sheetFormatPr defaultColWidth="5.77734375" defaultRowHeight="14.4" x14ac:dyDescent="0.3"/>
  <cols>
    <col min="1" max="1" width="14.77734375" customWidth="1"/>
    <col min="4" max="4" width="27.5546875" bestFit="1" customWidth="1"/>
    <col min="7" max="8" width="5.77734375" customWidth="1"/>
  </cols>
  <sheetData>
    <row r="1" spans="1:20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20" x14ac:dyDescent="0.3">
      <c r="A2" t="s">
        <v>93</v>
      </c>
      <c r="B2" t="s">
        <v>26</v>
      </c>
      <c r="C2" t="s">
        <v>20</v>
      </c>
      <c r="D2" t="s">
        <v>22</v>
      </c>
      <c r="E2" t="s">
        <v>39</v>
      </c>
      <c r="F2">
        <v>0</v>
      </c>
      <c r="G2">
        <v>0</v>
      </c>
      <c r="H2">
        <v>0</v>
      </c>
      <c r="I2">
        <v>0</v>
      </c>
      <c r="J2" t="s">
        <v>19</v>
      </c>
      <c r="K2">
        <v>211</v>
      </c>
      <c r="L2">
        <v>0</v>
      </c>
      <c r="M2">
        <v>0</v>
      </c>
      <c r="O2">
        <v>0</v>
      </c>
      <c r="P2">
        <v>211</v>
      </c>
      <c r="Q2">
        <f>O2+P2</f>
        <v>211</v>
      </c>
      <c r="R2">
        <v>0</v>
      </c>
      <c r="T2">
        <f>O2/P2</f>
        <v>0</v>
      </c>
    </row>
    <row r="3" spans="1:20" x14ac:dyDescent="0.3">
      <c r="A3" t="s">
        <v>93</v>
      </c>
      <c r="B3" t="s">
        <v>26</v>
      </c>
      <c r="C3" t="s">
        <v>20</v>
      </c>
      <c r="D3" t="s">
        <v>22</v>
      </c>
      <c r="E3" t="s">
        <v>39</v>
      </c>
      <c r="F3">
        <v>0</v>
      </c>
      <c r="G3">
        <v>0</v>
      </c>
      <c r="H3">
        <v>1</v>
      </c>
      <c r="I3">
        <v>1</v>
      </c>
      <c r="J3" t="s">
        <v>19</v>
      </c>
      <c r="K3">
        <v>211</v>
      </c>
      <c r="L3">
        <v>9</v>
      </c>
      <c r="M3">
        <v>2</v>
      </c>
      <c r="O3">
        <v>7</v>
      </c>
      <c r="P3">
        <v>193</v>
      </c>
      <c r="Q3">
        <f t="shared" ref="Q3:Q12" si="0">O3+P3</f>
        <v>200</v>
      </c>
      <c r="R3">
        <v>0</v>
      </c>
      <c r="T3">
        <f t="shared" ref="T3:T12" si="1">O3/P3</f>
        <v>3.6269430051813469E-2</v>
      </c>
    </row>
    <row r="4" spans="1:20" x14ac:dyDescent="0.3">
      <c r="A4" t="s">
        <v>93</v>
      </c>
      <c r="B4" t="s">
        <v>26</v>
      </c>
      <c r="C4" t="s">
        <v>20</v>
      </c>
      <c r="D4" t="s">
        <v>22</v>
      </c>
      <c r="E4" t="s">
        <v>39</v>
      </c>
      <c r="F4">
        <v>0</v>
      </c>
      <c r="G4">
        <v>1</v>
      </c>
      <c r="H4">
        <v>2</v>
      </c>
      <c r="I4">
        <v>2</v>
      </c>
      <c r="J4" t="s">
        <v>19</v>
      </c>
      <c r="K4">
        <v>200</v>
      </c>
      <c r="L4">
        <v>9</v>
      </c>
      <c r="M4">
        <v>1</v>
      </c>
      <c r="O4">
        <v>83</v>
      </c>
      <c r="P4">
        <v>105</v>
      </c>
      <c r="Q4">
        <f t="shared" si="0"/>
        <v>188</v>
      </c>
      <c r="R4">
        <v>2</v>
      </c>
      <c r="T4">
        <f t="shared" si="1"/>
        <v>0.79047619047619044</v>
      </c>
    </row>
    <row r="5" spans="1:20" x14ac:dyDescent="0.3">
      <c r="A5" t="s">
        <v>93</v>
      </c>
      <c r="B5" t="s">
        <v>26</v>
      </c>
      <c r="C5" t="s">
        <v>20</v>
      </c>
      <c r="D5" t="s">
        <v>22</v>
      </c>
      <c r="E5" t="s">
        <v>39</v>
      </c>
      <c r="F5">
        <v>0</v>
      </c>
      <c r="G5">
        <v>2</v>
      </c>
      <c r="H5">
        <v>3</v>
      </c>
      <c r="I5">
        <v>3</v>
      </c>
      <c r="J5" t="s">
        <v>19</v>
      </c>
      <c r="K5">
        <v>188</v>
      </c>
      <c r="L5">
        <v>4</v>
      </c>
      <c r="M5">
        <v>2</v>
      </c>
      <c r="O5">
        <v>99</v>
      </c>
      <c r="P5">
        <v>79</v>
      </c>
      <c r="Q5">
        <f t="shared" si="0"/>
        <v>178</v>
      </c>
      <c r="R5">
        <v>4</v>
      </c>
      <c r="T5">
        <f t="shared" si="1"/>
        <v>1.2531645569620253</v>
      </c>
    </row>
    <row r="6" spans="1:20" x14ac:dyDescent="0.3">
      <c r="A6" t="s">
        <v>93</v>
      </c>
      <c r="B6" t="s">
        <v>26</v>
      </c>
      <c r="C6" t="s">
        <v>20</v>
      </c>
      <c r="D6" t="s">
        <v>22</v>
      </c>
      <c r="E6" t="s">
        <v>39</v>
      </c>
      <c r="F6">
        <v>0</v>
      </c>
      <c r="G6">
        <v>3</v>
      </c>
      <c r="H6">
        <v>4</v>
      </c>
      <c r="I6">
        <v>4</v>
      </c>
      <c r="J6" t="s">
        <v>19</v>
      </c>
      <c r="K6">
        <v>178</v>
      </c>
      <c r="L6">
        <v>3</v>
      </c>
      <c r="M6">
        <v>0</v>
      </c>
      <c r="O6">
        <v>111</v>
      </c>
      <c r="P6">
        <v>53</v>
      </c>
      <c r="Q6">
        <f t="shared" si="0"/>
        <v>164</v>
      </c>
      <c r="R6">
        <v>11</v>
      </c>
      <c r="T6">
        <f t="shared" si="1"/>
        <v>2.0943396226415096</v>
      </c>
    </row>
    <row r="7" spans="1:20" x14ac:dyDescent="0.3">
      <c r="A7" t="s">
        <v>93</v>
      </c>
      <c r="B7" t="s">
        <v>26</v>
      </c>
      <c r="C7" t="s">
        <v>20</v>
      </c>
      <c r="D7" t="s">
        <v>22</v>
      </c>
      <c r="E7" t="s">
        <v>39</v>
      </c>
      <c r="F7">
        <v>0</v>
      </c>
      <c r="G7">
        <v>4</v>
      </c>
      <c r="H7">
        <v>5</v>
      </c>
      <c r="I7">
        <v>5</v>
      </c>
      <c r="J7" t="s">
        <v>19</v>
      </c>
      <c r="K7">
        <v>164</v>
      </c>
      <c r="L7">
        <v>5</v>
      </c>
      <c r="M7">
        <v>3</v>
      </c>
      <c r="O7">
        <v>100</v>
      </c>
      <c r="P7">
        <v>38</v>
      </c>
      <c r="Q7">
        <f t="shared" si="0"/>
        <v>138</v>
      </c>
      <c r="R7">
        <v>18</v>
      </c>
      <c r="T7">
        <f t="shared" si="1"/>
        <v>2.6315789473684212</v>
      </c>
    </row>
    <row r="8" spans="1:20" x14ac:dyDescent="0.3">
      <c r="A8" t="s">
        <v>93</v>
      </c>
      <c r="B8" t="s">
        <v>26</v>
      </c>
      <c r="C8" t="s">
        <v>20</v>
      </c>
      <c r="D8" t="s">
        <v>22</v>
      </c>
      <c r="E8" t="s">
        <v>39</v>
      </c>
      <c r="F8">
        <v>0</v>
      </c>
      <c r="G8">
        <v>5</v>
      </c>
      <c r="H8">
        <v>6</v>
      </c>
      <c r="I8">
        <v>6</v>
      </c>
      <c r="J8" t="s">
        <v>19</v>
      </c>
      <c r="K8">
        <v>138</v>
      </c>
      <c r="L8">
        <v>5</v>
      </c>
      <c r="M8">
        <v>2</v>
      </c>
      <c r="O8">
        <v>89</v>
      </c>
      <c r="P8">
        <v>27</v>
      </c>
      <c r="Q8">
        <f t="shared" si="0"/>
        <v>116</v>
      </c>
      <c r="R8">
        <v>15</v>
      </c>
      <c r="T8">
        <f t="shared" si="1"/>
        <v>3.2962962962962963</v>
      </c>
    </row>
    <row r="9" spans="1:20" x14ac:dyDescent="0.3">
      <c r="A9" t="s">
        <v>93</v>
      </c>
      <c r="B9" t="s">
        <v>26</v>
      </c>
      <c r="C9" t="s">
        <v>20</v>
      </c>
      <c r="D9" t="s">
        <v>22</v>
      </c>
      <c r="E9" t="s">
        <v>39</v>
      </c>
      <c r="F9">
        <v>0</v>
      </c>
      <c r="G9">
        <v>6</v>
      </c>
      <c r="H9">
        <v>7</v>
      </c>
      <c r="I9">
        <v>7</v>
      </c>
      <c r="J9" t="s">
        <v>19</v>
      </c>
      <c r="K9">
        <v>116</v>
      </c>
      <c r="L9">
        <v>0</v>
      </c>
      <c r="M9">
        <v>4</v>
      </c>
      <c r="O9">
        <v>85</v>
      </c>
      <c r="P9">
        <v>17</v>
      </c>
      <c r="Q9">
        <f t="shared" si="0"/>
        <v>102</v>
      </c>
      <c r="R9">
        <v>10</v>
      </c>
      <c r="T9">
        <f t="shared" si="1"/>
        <v>5</v>
      </c>
    </row>
    <row r="10" spans="1:20" x14ac:dyDescent="0.3">
      <c r="A10" t="s">
        <v>93</v>
      </c>
      <c r="B10" t="s">
        <v>26</v>
      </c>
      <c r="C10" t="s">
        <v>20</v>
      </c>
      <c r="D10" t="s">
        <v>22</v>
      </c>
      <c r="E10" t="s">
        <v>39</v>
      </c>
      <c r="F10">
        <v>0</v>
      </c>
      <c r="G10">
        <v>7</v>
      </c>
      <c r="H10">
        <v>8</v>
      </c>
      <c r="I10">
        <v>8</v>
      </c>
      <c r="J10" t="s">
        <v>19</v>
      </c>
      <c r="K10">
        <v>102</v>
      </c>
      <c r="L10">
        <v>1</v>
      </c>
      <c r="M10">
        <v>0</v>
      </c>
      <c r="O10">
        <v>71</v>
      </c>
      <c r="P10">
        <v>14</v>
      </c>
      <c r="Q10">
        <f t="shared" si="0"/>
        <v>85</v>
      </c>
      <c r="R10">
        <v>16</v>
      </c>
      <c r="T10">
        <f t="shared" si="1"/>
        <v>5.0714285714285712</v>
      </c>
    </row>
    <row r="11" spans="1:20" x14ac:dyDescent="0.3">
      <c r="A11" t="s">
        <v>93</v>
      </c>
      <c r="B11" t="s">
        <v>26</v>
      </c>
      <c r="C11" t="s">
        <v>20</v>
      </c>
      <c r="D11" t="s">
        <v>22</v>
      </c>
      <c r="E11" t="s">
        <v>39</v>
      </c>
      <c r="F11">
        <v>0</v>
      </c>
      <c r="G11">
        <v>8</v>
      </c>
      <c r="H11">
        <v>9</v>
      </c>
      <c r="I11">
        <v>9</v>
      </c>
      <c r="J11" t="s">
        <v>19</v>
      </c>
      <c r="K11">
        <v>85</v>
      </c>
      <c r="L11">
        <v>1</v>
      </c>
      <c r="M11">
        <v>1</v>
      </c>
      <c r="O11">
        <v>60</v>
      </c>
      <c r="P11">
        <v>12</v>
      </c>
      <c r="Q11">
        <f t="shared" si="0"/>
        <v>72</v>
      </c>
      <c r="R11">
        <v>11</v>
      </c>
      <c r="T11">
        <f t="shared" si="1"/>
        <v>5</v>
      </c>
    </row>
    <row r="12" spans="1:20" x14ac:dyDescent="0.3">
      <c r="A12" t="s">
        <v>93</v>
      </c>
      <c r="B12" t="s">
        <v>26</v>
      </c>
      <c r="C12" t="s">
        <v>20</v>
      </c>
      <c r="D12" t="s">
        <v>22</v>
      </c>
      <c r="E12" t="s">
        <v>39</v>
      </c>
      <c r="F12">
        <v>0</v>
      </c>
      <c r="G12">
        <v>9</v>
      </c>
      <c r="H12">
        <v>10</v>
      </c>
      <c r="I12">
        <v>10</v>
      </c>
      <c r="J12" t="s">
        <v>19</v>
      </c>
      <c r="K12">
        <v>72</v>
      </c>
      <c r="L12">
        <v>1</v>
      </c>
      <c r="M12">
        <v>1</v>
      </c>
      <c r="O12">
        <v>50</v>
      </c>
      <c r="P12">
        <v>7</v>
      </c>
      <c r="Q12">
        <f t="shared" si="0"/>
        <v>57</v>
      </c>
      <c r="R12">
        <v>13</v>
      </c>
      <c r="T12">
        <f t="shared" si="1"/>
        <v>7.1428571428571432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00B050"/>
  </sheetPr>
  <dimension ref="A1:T16"/>
  <sheetViews>
    <sheetView zoomScale="80" zoomScaleNormal="80" workbookViewId="0">
      <selection activeCell="N27" sqref="N27"/>
    </sheetView>
  </sheetViews>
  <sheetFormatPr defaultRowHeight="14.4" x14ac:dyDescent="0.3"/>
  <cols>
    <col min="2" max="3" width="5.77734375" customWidth="1"/>
    <col min="4" max="4" width="22.21875" customWidth="1"/>
    <col min="5" max="5" width="9.6640625" bestFit="1" customWidth="1"/>
    <col min="6" max="6" width="9.6640625" customWidth="1"/>
    <col min="7" max="18" width="5.77734375" customWidth="1"/>
  </cols>
  <sheetData>
    <row r="1" spans="1:20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20" x14ac:dyDescent="0.3">
      <c r="A2" t="s">
        <v>182</v>
      </c>
      <c r="B2" t="s">
        <v>24</v>
      </c>
      <c r="C2" t="s">
        <v>20</v>
      </c>
      <c r="D2" t="s">
        <v>23</v>
      </c>
      <c r="E2" t="s">
        <v>39</v>
      </c>
      <c r="F2">
        <v>0</v>
      </c>
      <c r="G2">
        <v>0</v>
      </c>
      <c r="H2">
        <v>0</v>
      </c>
      <c r="I2">
        <v>0</v>
      </c>
      <c r="J2" t="s">
        <v>19</v>
      </c>
      <c r="K2">
        <v>224</v>
      </c>
      <c r="L2">
        <v>0</v>
      </c>
      <c r="M2">
        <v>0</v>
      </c>
      <c r="O2">
        <v>1</v>
      </c>
      <c r="P2">
        <v>223</v>
      </c>
      <c r="R2">
        <v>0</v>
      </c>
      <c r="T2">
        <f>O2/P2</f>
        <v>4.4843049327354259E-3</v>
      </c>
    </row>
    <row r="3" spans="1:20" x14ac:dyDescent="0.3">
      <c r="A3" t="s">
        <v>182</v>
      </c>
      <c r="B3" t="s">
        <v>24</v>
      </c>
      <c r="C3" t="s">
        <v>20</v>
      </c>
      <c r="D3" t="s">
        <v>23</v>
      </c>
      <c r="E3" t="s">
        <v>39</v>
      </c>
      <c r="F3">
        <v>0</v>
      </c>
      <c r="G3">
        <v>0</v>
      </c>
      <c r="H3">
        <v>0.5</v>
      </c>
      <c r="I3">
        <v>0.5</v>
      </c>
      <c r="J3" t="s">
        <v>19</v>
      </c>
      <c r="K3">
        <v>224</v>
      </c>
      <c r="L3">
        <v>62</v>
      </c>
      <c r="M3">
        <v>0</v>
      </c>
      <c r="O3">
        <v>1</v>
      </c>
      <c r="P3">
        <v>161</v>
      </c>
      <c r="R3">
        <v>0</v>
      </c>
      <c r="T3">
        <f t="shared" ref="T3:T13" si="0">O3/P3</f>
        <v>6.2111801242236021E-3</v>
      </c>
    </row>
    <row r="4" spans="1:20" x14ac:dyDescent="0.3">
      <c r="A4" t="s">
        <v>182</v>
      </c>
      <c r="B4" t="s">
        <v>24</v>
      </c>
      <c r="C4" t="s">
        <v>20</v>
      </c>
      <c r="D4" t="s">
        <v>23</v>
      </c>
      <c r="E4" t="s">
        <v>39</v>
      </c>
      <c r="F4">
        <v>0</v>
      </c>
      <c r="G4">
        <v>0.5</v>
      </c>
      <c r="H4">
        <v>1</v>
      </c>
      <c r="I4">
        <v>1</v>
      </c>
      <c r="J4" t="s">
        <v>19</v>
      </c>
      <c r="K4">
        <v>162</v>
      </c>
      <c r="L4">
        <v>26</v>
      </c>
      <c r="M4">
        <v>0</v>
      </c>
      <c r="O4">
        <v>2</v>
      </c>
      <c r="P4">
        <v>134</v>
      </c>
      <c r="R4">
        <v>0</v>
      </c>
      <c r="T4">
        <f t="shared" si="0"/>
        <v>1.4925373134328358E-2</v>
      </c>
    </row>
    <row r="5" spans="1:20" x14ac:dyDescent="0.3">
      <c r="A5" t="s">
        <v>182</v>
      </c>
      <c r="B5" t="s">
        <v>24</v>
      </c>
      <c r="C5" t="s">
        <v>20</v>
      </c>
      <c r="D5" t="s">
        <v>23</v>
      </c>
      <c r="E5" t="s">
        <v>39</v>
      </c>
      <c r="F5">
        <v>0</v>
      </c>
      <c r="G5">
        <v>1</v>
      </c>
      <c r="H5">
        <v>2</v>
      </c>
      <c r="I5">
        <v>2</v>
      </c>
      <c r="J5" t="s">
        <v>19</v>
      </c>
      <c r="K5">
        <v>136</v>
      </c>
      <c r="L5">
        <v>25</v>
      </c>
      <c r="M5">
        <v>0</v>
      </c>
      <c r="O5">
        <v>28</v>
      </c>
      <c r="P5">
        <v>83</v>
      </c>
      <c r="R5">
        <v>0</v>
      </c>
      <c r="T5">
        <f t="shared" si="0"/>
        <v>0.33734939759036142</v>
      </c>
    </row>
    <row r="6" spans="1:20" x14ac:dyDescent="0.3">
      <c r="A6" t="s">
        <v>182</v>
      </c>
      <c r="B6" t="s">
        <v>24</v>
      </c>
      <c r="C6" t="s">
        <v>20</v>
      </c>
      <c r="D6" t="s">
        <v>23</v>
      </c>
      <c r="E6" t="s">
        <v>39</v>
      </c>
      <c r="F6">
        <v>0</v>
      </c>
      <c r="G6">
        <v>2</v>
      </c>
      <c r="H6">
        <v>3</v>
      </c>
      <c r="I6">
        <v>3</v>
      </c>
      <c r="J6" t="s">
        <v>19</v>
      </c>
      <c r="K6">
        <v>111</v>
      </c>
      <c r="L6">
        <v>12</v>
      </c>
      <c r="M6">
        <v>0</v>
      </c>
      <c r="O6">
        <v>57</v>
      </c>
      <c r="P6">
        <v>42</v>
      </c>
      <c r="R6">
        <v>0</v>
      </c>
      <c r="T6">
        <f t="shared" si="0"/>
        <v>1.3571428571428572</v>
      </c>
    </row>
    <row r="7" spans="1:20" x14ac:dyDescent="0.3">
      <c r="A7" t="s">
        <v>182</v>
      </c>
      <c r="B7" t="s">
        <v>24</v>
      </c>
      <c r="C7" t="s">
        <v>20</v>
      </c>
      <c r="D7" t="s">
        <v>23</v>
      </c>
      <c r="E7" t="s">
        <v>39</v>
      </c>
      <c r="F7">
        <v>0</v>
      </c>
      <c r="G7">
        <v>3</v>
      </c>
      <c r="H7">
        <v>4</v>
      </c>
      <c r="I7">
        <v>4</v>
      </c>
      <c r="J7" t="s">
        <v>19</v>
      </c>
      <c r="K7">
        <v>99</v>
      </c>
      <c r="L7">
        <v>5</v>
      </c>
      <c r="M7">
        <v>3</v>
      </c>
      <c r="O7">
        <v>53</v>
      </c>
      <c r="P7">
        <v>32</v>
      </c>
      <c r="R7">
        <v>6</v>
      </c>
      <c r="T7">
        <f t="shared" si="0"/>
        <v>1.65625</v>
      </c>
    </row>
    <row r="8" spans="1:20" x14ac:dyDescent="0.3">
      <c r="A8" t="s">
        <v>182</v>
      </c>
      <c r="B8" t="s">
        <v>24</v>
      </c>
      <c r="C8" t="s">
        <v>20</v>
      </c>
      <c r="D8" t="s">
        <v>23</v>
      </c>
      <c r="E8" t="s">
        <v>39</v>
      </c>
      <c r="F8">
        <v>0</v>
      </c>
      <c r="G8">
        <v>4</v>
      </c>
      <c r="H8">
        <v>5</v>
      </c>
      <c r="I8">
        <v>5</v>
      </c>
      <c r="J8" t="s">
        <v>19</v>
      </c>
      <c r="K8">
        <v>85</v>
      </c>
      <c r="L8">
        <v>4</v>
      </c>
      <c r="M8">
        <v>1</v>
      </c>
      <c r="O8">
        <v>45</v>
      </c>
      <c r="P8">
        <v>27</v>
      </c>
      <c r="R8">
        <v>8</v>
      </c>
      <c r="T8">
        <f t="shared" si="0"/>
        <v>1.6666666666666667</v>
      </c>
    </row>
    <row r="9" spans="1:20" x14ac:dyDescent="0.3">
      <c r="A9" t="s">
        <v>182</v>
      </c>
      <c r="B9" t="s">
        <v>24</v>
      </c>
      <c r="C9" t="s">
        <v>20</v>
      </c>
      <c r="D9" t="s">
        <v>23</v>
      </c>
      <c r="E9" t="s">
        <v>39</v>
      </c>
      <c r="F9">
        <v>0</v>
      </c>
      <c r="G9">
        <v>5</v>
      </c>
      <c r="H9">
        <v>6</v>
      </c>
      <c r="I9">
        <v>6</v>
      </c>
      <c r="J9" t="s">
        <v>19</v>
      </c>
      <c r="K9">
        <v>72</v>
      </c>
      <c r="L9">
        <v>3</v>
      </c>
      <c r="M9">
        <v>0</v>
      </c>
      <c r="O9">
        <v>39</v>
      </c>
      <c r="P9">
        <v>25</v>
      </c>
      <c r="R9">
        <v>5</v>
      </c>
      <c r="T9">
        <f t="shared" si="0"/>
        <v>1.56</v>
      </c>
    </row>
    <row r="10" spans="1:20" x14ac:dyDescent="0.3">
      <c r="A10" t="s">
        <v>182</v>
      </c>
      <c r="B10" t="s">
        <v>24</v>
      </c>
      <c r="C10" t="s">
        <v>20</v>
      </c>
      <c r="D10" t="s">
        <v>23</v>
      </c>
      <c r="E10" t="s">
        <v>39</v>
      </c>
      <c r="F10">
        <v>0</v>
      </c>
      <c r="G10">
        <v>6</v>
      </c>
      <c r="H10">
        <v>7</v>
      </c>
      <c r="I10">
        <v>7</v>
      </c>
      <c r="J10" t="s">
        <v>19</v>
      </c>
      <c r="K10">
        <v>64</v>
      </c>
      <c r="L10">
        <v>3</v>
      </c>
      <c r="M10">
        <v>1</v>
      </c>
      <c r="O10">
        <v>39</v>
      </c>
      <c r="P10">
        <v>16</v>
      </c>
      <c r="R10">
        <v>5</v>
      </c>
      <c r="T10">
        <f t="shared" si="0"/>
        <v>2.4375</v>
      </c>
    </row>
    <row r="11" spans="1:20" x14ac:dyDescent="0.3">
      <c r="A11" t="s">
        <v>182</v>
      </c>
      <c r="B11" t="s">
        <v>24</v>
      </c>
      <c r="C11" t="s">
        <v>20</v>
      </c>
      <c r="D11" t="s">
        <v>23</v>
      </c>
      <c r="E11" t="s">
        <v>39</v>
      </c>
      <c r="F11">
        <v>0</v>
      </c>
      <c r="G11">
        <v>7</v>
      </c>
      <c r="H11">
        <v>8</v>
      </c>
      <c r="I11">
        <v>8</v>
      </c>
      <c r="J11" t="s">
        <v>19</v>
      </c>
      <c r="K11">
        <v>55</v>
      </c>
      <c r="L11">
        <v>2</v>
      </c>
      <c r="M11">
        <v>0</v>
      </c>
      <c r="O11">
        <v>35</v>
      </c>
      <c r="P11">
        <v>10</v>
      </c>
      <c r="R11">
        <v>8</v>
      </c>
      <c r="T11">
        <f t="shared" si="0"/>
        <v>3.5</v>
      </c>
    </row>
    <row r="12" spans="1:20" x14ac:dyDescent="0.3">
      <c r="A12" t="s">
        <v>182</v>
      </c>
      <c r="B12" t="s">
        <v>24</v>
      </c>
      <c r="C12" t="s">
        <v>20</v>
      </c>
      <c r="D12" t="s">
        <v>23</v>
      </c>
      <c r="E12" t="s">
        <v>39</v>
      </c>
      <c r="F12">
        <v>0</v>
      </c>
      <c r="G12">
        <v>8</v>
      </c>
      <c r="H12">
        <v>9</v>
      </c>
      <c r="I12">
        <v>9</v>
      </c>
      <c r="J12" t="s">
        <v>19</v>
      </c>
      <c r="K12">
        <v>45</v>
      </c>
      <c r="L12">
        <v>1</v>
      </c>
      <c r="M12">
        <v>0</v>
      </c>
      <c r="O12">
        <v>30</v>
      </c>
      <c r="P12">
        <v>9</v>
      </c>
      <c r="R12">
        <v>5</v>
      </c>
      <c r="T12">
        <f t="shared" si="0"/>
        <v>3.3333333333333335</v>
      </c>
    </row>
    <row r="13" spans="1:20" x14ac:dyDescent="0.3">
      <c r="A13" t="s">
        <v>182</v>
      </c>
      <c r="B13" t="s">
        <v>24</v>
      </c>
      <c r="C13" t="s">
        <v>20</v>
      </c>
      <c r="D13" t="s">
        <v>23</v>
      </c>
      <c r="E13" t="s">
        <v>39</v>
      </c>
      <c r="F13">
        <v>0</v>
      </c>
      <c r="G13">
        <v>9</v>
      </c>
      <c r="H13">
        <v>10</v>
      </c>
      <c r="I13">
        <v>10</v>
      </c>
      <c r="J13" t="s">
        <v>19</v>
      </c>
      <c r="K13">
        <v>39</v>
      </c>
      <c r="L13">
        <v>2</v>
      </c>
      <c r="M13">
        <v>0</v>
      </c>
      <c r="O13">
        <v>26</v>
      </c>
      <c r="P13">
        <v>5</v>
      </c>
      <c r="R13">
        <v>6</v>
      </c>
      <c r="T13">
        <f t="shared" si="0"/>
        <v>5.2</v>
      </c>
    </row>
    <row r="15" spans="1:20" x14ac:dyDescent="0.3">
      <c r="D15" t="s">
        <v>165</v>
      </c>
    </row>
    <row r="16" spans="1:20" x14ac:dyDescent="0.3">
      <c r="D16" t="s">
        <v>166</v>
      </c>
    </row>
  </sheetData>
  <phoneticPr fontId="7" type="noConversion"/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00B050"/>
  </sheetPr>
  <dimension ref="A1:U9"/>
  <sheetViews>
    <sheetView zoomScale="90" zoomScaleNormal="90" workbookViewId="0">
      <selection activeCell="O14" sqref="O14"/>
    </sheetView>
  </sheetViews>
  <sheetFormatPr defaultColWidth="5.77734375" defaultRowHeight="14.4" x14ac:dyDescent="0.3"/>
  <cols>
    <col min="5" max="5" width="21.21875" bestFit="1" customWidth="1"/>
    <col min="6" max="6" width="11" bestFit="1" customWidth="1"/>
    <col min="7" max="8" width="5.77734375" customWidth="1"/>
  </cols>
  <sheetData>
    <row r="1" spans="1:21" ht="15" customHeight="1" x14ac:dyDescent="0.3">
      <c r="A1" s="7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21" x14ac:dyDescent="0.3">
      <c r="A2" t="s">
        <v>94</v>
      </c>
      <c r="B2">
        <v>12</v>
      </c>
      <c r="C2" t="s">
        <v>20</v>
      </c>
      <c r="D2" t="s">
        <v>19</v>
      </c>
      <c r="E2" t="s">
        <v>40</v>
      </c>
      <c r="F2">
        <v>0</v>
      </c>
      <c r="G2">
        <v>0</v>
      </c>
      <c r="H2">
        <v>1.5</v>
      </c>
      <c r="I2">
        <v>1.5</v>
      </c>
      <c r="J2" t="s">
        <v>19</v>
      </c>
      <c r="K2">
        <v>126</v>
      </c>
      <c r="N2">
        <v>38</v>
      </c>
      <c r="O2">
        <v>35</v>
      </c>
      <c r="P2">
        <v>53</v>
      </c>
      <c r="R2">
        <v>0</v>
      </c>
      <c r="U2" t="s">
        <v>164</v>
      </c>
    </row>
    <row r="3" spans="1:21" x14ac:dyDescent="0.3">
      <c r="A3" t="s">
        <v>94</v>
      </c>
      <c r="B3">
        <v>12</v>
      </c>
      <c r="C3" t="s">
        <v>20</v>
      </c>
      <c r="D3" t="s">
        <v>19</v>
      </c>
      <c r="E3" t="s">
        <v>40</v>
      </c>
      <c r="F3">
        <v>0</v>
      </c>
      <c r="G3">
        <v>0</v>
      </c>
      <c r="H3">
        <v>3</v>
      </c>
      <c r="I3">
        <v>3</v>
      </c>
      <c r="J3" t="s">
        <v>19</v>
      </c>
      <c r="K3">
        <v>126</v>
      </c>
      <c r="N3">
        <v>51</v>
      </c>
      <c r="O3">
        <v>44</v>
      </c>
      <c r="P3">
        <v>31</v>
      </c>
      <c r="R3">
        <v>0</v>
      </c>
      <c r="U3" t="s">
        <v>162</v>
      </c>
    </row>
    <row r="4" spans="1:21" x14ac:dyDescent="0.3">
      <c r="A4" s="4" t="s">
        <v>94</v>
      </c>
      <c r="B4" s="4">
        <v>12</v>
      </c>
      <c r="C4" s="4" t="s">
        <v>20</v>
      </c>
      <c r="D4" s="4" t="s">
        <v>19</v>
      </c>
      <c r="E4" s="4" t="s">
        <v>40</v>
      </c>
      <c r="F4">
        <v>0</v>
      </c>
      <c r="G4">
        <v>0</v>
      </c>
      <c r="H4" s="4">
        <v>5</v>
      </c>
      <c r="I4" s="4">
        <v>5</v>
      </c>
      <c r="J4" s="4" t="s">
        <v>19</v>
      </c>
      <c r="K4" s="4">
        <v>126</v>
      </c>
      <c r="L4" s="4"/>
      <c r="M4" s="4"/>
      <c r="N4" s="4">
        <v>62</v>
      </c>
      <c r="O4" s="4">
        <v>41</v>
      </c>
      <c r="P4" s="4">
        <v>23</v>
      </c>
      <c r="Q4" s="4"/>
      <c r="R4" s="4">
        <v>0</v>
      </c>
      <c r="U4" t="s">
        <v>163</v>
      </c>
    </row>
    <row r="5" spans="1:21" x14ac:dyDescent="0.3">
      <c r="A5" s="4" t="s">
        <v>95</v>
      </c>
      <c r="B5" s="4">
        <v>12</v>
      </c>
      <c r="C5" s="4" t="s">
        <v>20</v>
      </c>
      <c r="D5" s="4" t="s">
        <v>19</v>
      </c>
      <c r="E5" s="4" t="s">
        <v>40</v>
      </c>
      <c r="F5">
        <v>0</v>
      </c>
      <c r="G5">
        <v>0</v>
      </c>
      <c r="H5" s="4">
        <v>1.5</v>
      </c>
      <c r="I5" s="4">
        <v>1.5</v>
      </c>
      <c r="J5" s="4" t="s">
        <v>19</v>
      </c>
      <c r="K5" s="4">
        <v>154</v>
      </c>
      <c r="L5" s="4"/>
      <c r="M5" s="4"/>
      <c r="N5" s="4">
        <v>38</v>
      </c>
      <c r="O5" s="4">
        <v>50</v>
      </c>
      <c r="P5" s="4">
        <v>66</v>
      </c>
      <c r="Q5" s="4"/>
      <c r="R5" s="4">
        <v>0</v>
      </c>
    </row>
    <row r="6" spans="1:21" x14ac:dyDescent="0.3">
      <c r="A6" s="4" t="s">
        <v>96</v>
      </c>
      <c r="B6" s="4">
        <v>12</v>
      </c>
      <c r="C6" s="4" t="s">
        <v>20</v>
      </c>
      <c r="D6" s="4" t="s">
        <v>19</v>
      </c>
      <c r="E6" s="4" t="s">
        <v>40</v>
      </c>
      <c r="F6">
        <v>0</v>
      </c>
      <c r="G6">
        <v>0</v>
      </c>
      <c r="H6" s="4">
        <v>1.5</v>
      </c>
      <c r="I6" s="4">
        <v>1.5</v>
      </c>
      <c r="J6" s="4" t="s">
        <v>19</v>
      </c>
      <c r="K6" s="4">
        <v>136</v>
      </c>
      <c r="L6" s="4"/>
      <c r="M6" s="4"/>
      <c r="N6" s="4">
        <v>23</v>
      </c>
      <c r="O6" s="4">
        <v>53</v>
      </c>
      <c r="P6" s="4">
        <v>60</v>
      </c>
      <c r="Q6" s="4"/>
      <c r="R6" s="4">
        <v>0</v>
      </c>
    </row>
    <row r="7" spans="1:21" x14ac:dyDescent="0.3">
      <c r="A7" s="4" t="s">
        <v>97</v>
      </c>
      <c r="B7" s="4">
        <v>12</v>
      </c>
      <c r="C7" s="4" t="s">
        <v>20</v>
      </c>
      <c r="D7" s="4" t="s">
        <v>19</v>
      </c>
      <c r="E7" s="4" t="s">
        <v>40</v>
      </c>
      <c r="F7">
        <v>0</v>
      </c>
      <c r="G7">
        <v>0</v>
      </c>
      <c r="H7" s="4">
        <v>1.5</v>
      </c>
      <c r="I7" s="4">
        <v>1.5</v>
      </c>
      <c r="J7" s="4" t="s">
        <v>19</v>
      </c>
      <c r="K7" s="4">
        <v>119</v>
      </c>
      <c r="L7" s="4"/>
      <c r="M7" s="4"/>
      <c r="N7" s="4">
        <v>28</v>
      </c>
      <c r="O7" s="4">
        <v>29</v>
      </c>
      <c r="P7" s="4">
        <v>62</v>
      </c>
      <c r="Q7" s="4"/>
      <c r="R7" s="4">
        <v>0</v>
      </c>
    </row>
    <row r="8" spans="1:21" x14ac:dyDescent="0.3">
      <c r="A8" s="4" t="s">
        <v>98</v>
      </c>
      <c r="B8" s="4">
        <v>12</v>
      </c>
      <c r="C8" s="4" t="s">
        <v>20</v>
      </c>
      <c r="D8" s="4" t="s">
        <v>19</v>
      </c>
      <c r="E8" s="4" t="s">
        <v>40</v>
      </c>
      <c r="F8">
        <v>0</v>
      </c>
      <c r="G8">
        <v>0</v>
      </c>
      <c r="H8" s="4">
        <v>1.5</v>
      </c>
      <c r="I8" s="4">
        <v>1.5</v>
      </c>
      <c r="J8" s="4" t="s">
        <v>19</v>
      </c>
      <c r="K8" s="4">
        <v>70</v>
      </c>
      <c r="L8" s="4"/>
      <c r="M8" s="4"/>
      <c r="N8" s="4">
        <v>9</v>
      </c>
      <c r="O8" s="4">
        <v>33</v>
      </c>
      <c r="P8" s="4">
        <v>21</v>
      </c>
      <c r="Q8" s="4"/>
      <c r="R8" s="4">
        <v>7</v>
      </c>
    </row>
    <row r="9" spans="1:21" x14ac:dyDescent="0.3">
      <c r="A9" s="4" t="s">
        <v>99</v>
      </c>
      <c r="B9" s="4">
        <v>12</v>
      </c>
      <c r="C9" s="4" t="s">
        <v>20</v>
      </c>
      <c r="D9" s="4" t="s">
        <v>19</v>
      </c>
      <c r="E9" s="4" t="s">
        <v>40</v>
      </c>
      <c r="F9">
        <v>0</v>
      </c>
      <c r="G9">
        <v>0</v>
      </c>
      <c r="H9" s="4">
        <v>2</v>
      </c>
      <c r="I9" s="4">
        <v>2</v>
      </c>
      <c r="J9" s="4" t="s">
        <v>19</v>
      </c>
      <c r="K9" s="4">
        <v>40</v>
      </c>
      <c r="L9" s="4"/>
      <c r="M9" s="4"/>
      <c r="N9" s="4">
        <v>15</v>
      </c>
      <c r="O9" s="4">
        <v>11</v>
      </c>
      <c r="P9" s="4">
        <v>13</v>
      </c>
      <c r="Q9" s="4"/>
      <c r="R9" s="4">
        <v>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B050"/>
  </sheetPr>
  <dimension ref="A1:S12"/>
  <sheetViews>
    <sheetView zoomScale="90" zoomScaleNormal="90" workbookViewId="0">
      <selection activeCell="G17" sqref="G17"/>
    </sheetView>
  </sheetViews>
  <sheetFormatPr defaultRowHeight="14.4" x14ac:dyDescent="0.3"/>
  <cols>
    <col min="3" max="3" width="10.44140625" bestFit="1" customWidth="1"/>
    <col min="5" max="5" width="20.33203125" bestFit="1" customWidth="1"/>
    <col min="6" max="6" width="11" bestFit="1" customWidth="1"/>
    <col min="12" max="12" width="4.109375" bestFit="1" customWidth="1"/>
    <col min="13" max="13" width="4.21875" bestFit="1" customWidth="1"/>
    <col min="15" max="15" width="5.88671875" customWidth="1"/>
    <col min="16" max="16" width="6" customWidth="1"/>
  </cols>
  <sheetData>
    <row r="1" spans="1:19" x14ac:dyDescent="0.3">
      <c r="A1" s="7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  <c r="S1" t="s">
        <v>174</v>
      </c>
    </row>
    <row r="2" spans="1:19" x14ac:dyDescent="0.3">
      <c r="A2" t="s">
        <v>94</v>
      </c>
      <c r="B2">
        <v>12</v>
      </c>
      <c r="C2" t="s">
        <v>20</v>
      </c>
      <c r="D2" t="s">
        <v>19</v>
      </c>
      <c r="E2" t="s">
        <v>40</v>
      </c>
      <c r="F2">
        <v>0</v>
      </c>
      <c r="G2">
        <v>0</v>
      </c>
      <c r="H2">
        <v>1.5</v>
      </c>
      <c r="I2">
        <v>1.5</v>
      </c>
      <c r="J2" t="s">
        <v>19</v>
      </c>
      <c r="K2">
        <v>126</v>
      </c>
      <c r="N2">
        <v>38</v>
      </c>
      <c r="O2">
        <v>35</v>
      </c>
      <c r="P2">
        <v>53</v>
      </c>
      <c r="R2">
        <v>0</v>
      </c>
      <c r="S2">
        <v>38</v>
      </c>
    </row>
    <row r="3" spans="1:19" x14ac:dyDescent="0.3">
      <c r="A3" t="s">
        <v>94</v>
      </c>
      <c r="B3">
        <v>12</v>
      </c>
      <c r="C3" t="s">
        <v>20</v>
      </c>
      <c r="D3" t="s">
        <v>19</v>
      </c>
      <c r="E3" t="s">
        <v>40</v>
      </c>
      <c r="F3">
        <v>0</v>
      </c>
      <c r="G3">
        <v>1.5</v>
      </c>
      <c r="H3">
        <v>3</v>
      </c>
      <c r="I3">
        <v>3</v>
      </c>
      <c r="J3" t="s">
        <v>19</v>
      </c>
      <c r="K3">
        <f>K2-N2</f>
        <v>88</v>
      </c>
      <c r="N3">
        <f>S3-S2</f>
        <v>13</v>
      </c>
      <c r="O3">
        <v>44</v>
      </c>
      <c r="P3">
        <v>31</v>
      </c>
      <c r="R3">
        <v>0</v>
      </c>
      <c r="S3">
        <v>51</v>
      </c>
    </row>
    <row r="4" spans="1:19" x14ac:dyDescent="0.3">
      <c r="A4" s="4" t="s">
        <v>94</v>
      </c>
      <c r="B4" s="4">
        <v>12</v>
      </c>
      <c r="C4" s="4" t="s">
        <v>20</v>
      </c>
      <c r="D4" s="4" t="s">
        <v>19</v>
      </c>
      <c r="E4" s="4" t="s">
        <v>40</v>
      </c>
      <c r="F4">
        <v>0</v>
      </c>
      <c r="G4">
        <v>3</v>
      </c>
      <c r="H4" s="4">
        <v>5</v>
      </c>
      <c r="I4" s="4">
        <v>5</v>
      </c>
      <c r="J4" s="4" t="s">
        <v>19</v>
      </c>
      <c r="K4" s="4">
        <f>K3-N3</f>
        <v>75</v>
      </c>
      <c r="L4" s="4"/>
      <c r="M4" s="4"/>
      <c r="N4" s="4">
        <f>S4-S3</f>
        <v>11</v>
      </c>
      <c r="O4" s="4">
        <v>41</v>
      </c>
      <c r="P4" s="4">
        <v>23</v>
      </c>
      <c r="R4" s="4">
        <v>0</v>
      </c>
      <c r="S4" s="4">
        <v>62</v>
      </c>
    </row>
    <row r="5" spans="1:19" x14ac:dyDescent="0.3">
      <c r="A5" s="4" t="s">
        <v>95</v>
      </c>
      <c r="B5" s="4">
        <v>12</v>
      </c>
      <c r="C5" s="4" t="s">
        <v>20</v>
      </c>
      <c r="D5" s="4" t="s">
        <v>19</v>
      </c>
      <c r="E5" s="4" t="s">
        <v>40</v>
      </c>
      <c r="F5">
        <v>0</v>
      </c>
      <c r="G5">
        <v>0</v>
      </c>
      <c r="H5" s="4">
        <v>1.5</v>
      </c>
      <c r="I5" s="4">
        <v>1.5</v>
      </c>
      <c r="J5" s="4" t="s">
        <v>19</v>
      </c>
      <c r="K5" s="4">
        <v>154</v>
      </c>
      <c r="L5" s="4"/>
      <c r="M5" s="4"/>
      <c r="N5" s="4">
        <v>38</v>
      </c>
      <c r="O5" s="4">
        <v>50</v>
      </c>
      <c r="P5" s="4">
        <v>66</v>
      </c>
      <c r="Q5" s="4"/>
      <c r="R5" s="4">
        <v>0</v>
      </c>
      <c r="S5" s="4">
        <v>38</v>
      </c>
    </row>
    <row r="6" spans="1:19" x14ac:dyDescent="0.3">
      <c r="A6" s="4" t="s">
        <v>96</v>
      </c>
      <c r="B6" s="4">
        <v>12</v>
      </c>
      <c r="C6" s="4" t="s">
        <v>20</v>
      </c>
      <c r="D6" s="4" t="s">
        <v>19</v>
      </c>
      <c r="E6" s="4" t="s">
        <v>40</v>
      </c>
      <c r="F6">
        <v>0</v>
      </c>
      <c r="G6">
        <v>0</v>
      </c>
      <c r="H6" s="4">
        <v>1.5</v>
      </c>
      <c r="I6" s="4">
        <v>1.5</v>
      </c>
      <c r="J6" s="4" t="s">
        <v>19</v>
      </c>
      <c r="K6" s="4">
        <v>136</v>
      </c>
      <c r="L6" s="4"/>
      <c r="M6" s="4"/>
      <c r="N6" s="4">
        <v>23</v>
      </c>
      <c r="O6" s="4">
        <v>53</v>
      </c>
      <c r="P6" s="4">
        <v>60</v>
      </c>
      <c r="Q6" s="4"/>
      <c r="R6" s="4">
        <v>0</v>
      </c>
      <c r="S6" s="4">
        <v>23</v>
      </c>
    </row>
    <row r="7" spans="1:19" x14ac:dyDescent="0.3">
      <c r="A7" s="4" t="s">
        <v>97</v>
      </c>
      <c r="B7" s="4">
        <v>12</v>
      </c>
      <c r="C7" s="4" t="s">
        <v>20</v>
      </c>
      <c r="D7" s="4" t="s">
        <v>19</v>
      </c>
      <c r="E7" s="4" t="s">
        <v>40</v>
      </c>
      <c r="F7">
        <v>0</v>
      </c>
      <c r="G7">
        <v>0</v>
      </c>
      <c r="H7" s="4">
        <v>1.5</v>
      </c>
      <c r="I7" s="4">
        <v>1.5</v>
      </c>
      <c r="J7" s="4" t="s">
        <v>19</v>
      </c>
      <c r="K7" s="4">
        <v>119</v>
      </c>
      <c r="L7" s="4"/>
      <c r="M7" s="4"/>
      <c r="N7" s="4">
        <v>28</v>
      </c>
      <c r="O7" s="4">
        <v>29</v>
      </c>
      <c r="P7" s="4">
        <v>62</v>
      </c>
      <c r="Q7" s="4"/>
      <c r="R7" s="4">
        <v>0</v>
      </c>
      <c r="S7" s="4">
        <v>28</v>
      </c>
    </row>
    <row r="8" spans="1:19" x14ac:dyDescent="0.3">
      <c r="A8" s="4" t="s">
        <v>98</v>
      </c>
      <c r="B8" s="4">
        <v>12</v>
      </c>
      <c r="C8" s="4" t="s">
        <v>20</v>
      </c>
      <c r="D8" s="4" t="s">
        <v>19</v>
      </c>
      <c r="E8" s="4" t="s">
        <v>40</v>
      </c>
      <c r="F8">
        <v>0</v>
      </c>
      <c r="G8">
        <v>0</v>
      </c>
      <c r="H8" s="4">
        <v>1.5</v>
      </c>
      <c r="I8" s="4">
        <v>1.5</v>
      </c>
      <c r="J8" s="4" t="s">
        <v>19</v>
      </c>
      <c r="K8" s="4">
        <v>70</v>
      </c>
      <c r="L8" s="4"/>
      <c r="M8" s="4"/>
      <c r="N8" s="4">
        <v>9</v>
      </c>
      <c r="O8" s="4">
        <v>33</v>
      </c>
      <c r="P8" s="4">
        <v>21</v>
      </c>
      <c r="Q8" s="4"/>
      <c r="R8" s="4">
        <v>7</v>
      </c>
      <c r="S8" s="4">
        <v>9</v>
      </c>
    </row>
    <row r="9" spans="1:19" x14ac:dyDescent="0.3">
      <c r="A9" s="4" t="s">
        <v>99</v>
      </c>
      <c r="B9" s="4">
        <v>12</v>
      </c>
      <c r="C9" s="4" t="s">
        <v>20</v>
      </c>
      <c r="D9" s="4" t="s">
        <v>19</v>
      </c>
      <c r="E9" s="4" t="s">
        <v>40</v>
      </c>
      <c r="F9">
        <v>0</v>
      </c>
      <c r="G9">
        <v>0</v>
      </c>
      <c r="H9" s="4">
        <v>2</v>
      </c>
      <c r="I9" s="4">
        <v>2</v>
      </c>
      <c r="J9" s="4" t="s">
        <v>19</v>
      </c>
      <c r="K9" s="4">
        <v>40</v>
      </c>
      <c r="L9" s="4"/>
      <c r="M9" s="4"/>
      <c r="N9" s="4">
        <v>15</v>
      </c>
      <c r="O9" s="4">
        <v>11</v>
      </c>
      <c r="P9" s="4">
        <v>13</v>
      </c>
      <c r="Q9" s="4"/>
      <c r="R9" s="4">
        <v>1</v>
      </c>
      <c r="S9" s="4">
        <v>15</v>
      </c>
    </row>
    <row r="11" spans="1:19" x14ac:dyDescent="0.3">
      <c r="B11" t="s">
        <v>178</v>
      </c>
    </row>
    <row r="12" spans="1:19" x14ac:dyDescent="0.3">
      <c r="B12" t="s">
        <v>179</v>
      </c>
    </row>
  </sheetData>
  <pageMargins left="0.7" right="0.7" top="0.75" bottom="0.75" header="0.3" footer="0.3"/>
  <pageSetup orientation="portrait" horizontalDpi="4294967293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B050"/>
  </sheetPr>
  <dimension ref="A1:R14"/>
  <sheetViews>
    <sheetView zoomScale="90" zoomScaleNormal="90" workbookViewId="0">
      <selection activeCell="I14" sqref="I14"/>
    </sheetView>
  </sheetViews>
  <sheetFormatPr defaultColWidth="5.77734375" defaultRowHeight="14.4" x14ac:dyDescent="0.3"/>
  <cols>
    <col min="5" max="5" width="20.33203125" bestFit="1" customWidth="1"/>
    <col min="6" max="6" width="11" bestFit="1" customWidth="1"/>
    <col min="7" max="7" width="9.44140625" bestFit="1" customWidth="1"/>
    <col min="8" max="8" width="9.6640625" bestFit="1" customWidth="1"/>
  </cols>
  <sheetData>
    <row r="1" spans="1:18" ht="15" customHeight="1" x14ac:dyDescent="0.3">
      <c r="A1" t="s">
        <v>88</v>
      </c>
      <c r="B1" t="s">
        <v>0</v>
      </c>
      <c r="C1" t="s">
        <v>1</v>
      </c>
      <c r="D1" t="s">
        <v>2</v>
      </c>
      <c r="E1" t="s">
        <v>84</v>
      </c>
      <c r="F1" t="s">
        <v>222</v>
      </c>
      <c r="G1" t="s">
        <v>86</v>
      </c>
      <c r="H1" t="s">
        <v>87</v>
      </c>
      <c r="I1" t="s">
        <v>16</v>
      </c>
      <c r="J1" t="s">
        <v>92</v>
      </c>
      <c r="K1" t="s">
        <v>9</v>
      </c>
      <c r="L1" t="s">
        <v>8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</row>
    <row r="2" spans="1:18" x14ac:dyDescent="0.3">
      <c r="A2" t="s">
        <v>100</v>
      </c>
      <c r="B2">
        <v>44</v>
      </c>
      <c r="C2" t="s">
        <v>27</v>
      </c>
      <c r="D2" t="s">
        <v>19</v>
      </c>
      <c r="E2" t="s">
        <v>40</v>
      </c>
      <c r="F2">
        <v>0</v>
      </c>
      <c r="G2">
        <v>0</v>
      </c>
      <c r="H2">
        <v>1</v>
      </c>
      <c r="I2">
        <v>0</v>
      </c>
      <c r="J2" t="s">
        <v>19</v>
      </c>
      <c r="K2">
        <v>995</v>
      </c>
      <c r="L2">
        <v>349</v>
      </c>
      <c r="M2">
        <v>5</v>
      </c>
      <c r="Q2">
        <f>K2-L2-M2-R2</f>
        <v>563</v>
      </c>
      <c r="R2">
        <v>78</v>
      </c>
    </row>
    <row r="3" spans="1:18" x14ac:dyDescent="0.3">
      <c r="A3" t="s">
        <v>100</v>
      </c>
      <c r="B3">
        <v>44</v>
      </c>
      <c r="C3" t="s">
        <v>27</v>
      </c>
      <c r="D3" t="s">
        <v>19</v>
      </c>
      <c r="E3" t="s">
        <v>40</v>
      </c>
      <c r="F3">
        <v>0</v>
      </c>
      <c r="G3">
        <v>1</v>
      </c>
      <c r="H3">
        <v>2</v>
      </c>
      <c r="I3">
        <v>1</v>
      </c>
      <c r="J3" t="s">
        <v>19</v>
      </c>
      <c r="K3">
        <v>563</v>
      </c>
      <c r="L3">
        <v>95</v>
      </c>
      <c r="M3">
        <v>2</v>
      </c>
      <c r="Q3">
        <f t="shared" ref="Q3:Q12" si="0">K3-L3-M3-R3</f>
        <v>432</v>
      </c>
      <c r="R3">
        <v>34</v>
      </c>
    </row>
    <row r="4" spans="1:18" x14ac:dyDescent="0.3">
      <c r="A4" t="s">
        <v>100</v>
      </c>
      <c r="B4">
        <v>44</v>
      </c>
      <c r="C4" t="s">
        <v>27</v>
      </c>
      <c r="D4" t="s">
        <v>19</v>
      </c>
      <c r="E4" t="s">
        <v>40</v>
      </c>
      <c r="F4">
        <v>0</v>
      </c>
      <c r="G4">
        <v>2</v>
      </c>
      <c r="H4">
        <v>3</v>
      </c>
      <c r="I4">
        <v>2</v>
      </c>
      <c r="J4" t="s">
        <v>19</v>
      </c>
      <c r="K4">
        <v>432</v>
      </c>
      <c r="L4">
        <v>58</v>
      </c>
      <c r="M4">
        <v>2</v>
      </c>
      <c r="Q4">
        <f t="shared" si="0"/>
        <v>351</v>
      </c>
      <c r="R4">
        <v>21</v>
      </c>
    </row>
    <row r="5" spans="1:18" x14ac:dyDescent="0.3">
      <c r="A5" t="s">
        <v>100</v>
      </c>
      <c r="B5">
        <v>44</v>
      </c>
      <c r="C5" t="s">
        <v>27</v>
      </c>
      <c r="D5" t="s">
        <v>19</v>
      </c>
      <c r="E5" t="s">
        <v>40</v>
      </c>
      <c r="F5">
        <v>0</v>
      </c>
      <c r="G5">
        <v>3</v>
      </c>
      <c r="H5">
        <v>4</v>
      </c>
      <c r="I5">
        <v>3</v>
      </c>
      <c r="J5" t="s">
        <v>19</v>
      </c>
      <c r="K5">
        <v>351</v>
      </c>
      <c r="L5">
        <v>50</v>
      </c>
      <c r="M5">
        <v>3</v>
      </c>
      <c r="Q5">
        <f t="shared" si="0"/>
        <v>276</v>
      </c>
      <c r="R5">
        <v>22</v>
      </c>
    </row>
    <row r="6" spans="1:18" x14ac:dyDescent="0.3">
      <c r="A6" t="s">
        <v>100</v>
      </c>
      <c r="B6">
        <v>44</v>
      </c>
      <c r="C6" t="s">
        <v>27</v>
      </c>
      <c r="D6" t="s">
        <v>19</v>
      </c>
      <c r="E6" t="s">
        <v>40</v>
      </c>
      <c r="F6">
        <v>0</v>
      </c>
      <c r="G6">
        <v>4</v>
      </c>
      <c r="H6">
        <v>5</v>
      </c>
      <c r="I6">
        <v>4</v>
      </c>
      <c r="J6" t="s">
        <v>19</v>
      </c>
      <c r="K6">
        <v>276</v>
      </c>
      <c r="L6">
        <v>30</v>
      </c>
      <c r="M6">
        <v>0</v>
      </c>
      <c r="Q6">
        <f t="shared" si="0"/>
        <v>220</v>
      </c>
      <c r="R6">
        <v>26</v>
      </c>
    </row>
    <row r="7" spans="1:18" x14ac:dyDescent="0.3">
      <c r="A7" t="s">
        <v>100</v>
      </c>
      <c r="B7">
        <v>44</v>
      </c>
      <c r="C7" t="s">
        <v>27</v>
      </c>
      <c r="D7" t="s">
        <v>19</v>
      </c>
      <c r="E7" t="s">
        <v>40</v>
      </c>
      <c r="F7">
        <v>0</v>
      </c>
      <c r="G7">
        <v>5</v>
      </c>
      <c r="H7">
        <v>6</v>
      </c>
      <c r="I7">
        <v>5</v>
      </c>
      <c r="J7" t="s">
        <v>19</v>
      </c>
      <c r="K7">
        <v>220</v>
      </c>
      <c r="L7">
        <v>19</v>
      </c>
      <c r="M7">
        <v>1</v>
      </c>
      <c r="Q7">
        <f t="shared" si="0"/>
        <v>185</v>
      </c>
      <c r="R7">
        <v>15</v>
      </c>
    </row>
    <row r="8" spans="1:18" x14ac:dyDescent="0.3">
      <c r="A8" t="s">
        <v>100</v>
      </c>
      <c r="B8">
        <v>44</v>
      </c>
      <c r="C8" t="s">
        <v>27</v>
      </c>
      <c r="D8" t="s">
        <v>19</v>
      </c>
      <c r="E8" t="s">
        <v>40</v>
      </c>
      <c r="F8">
        <v>0</v>
      </c>
      <c r="G8">
        <v>6</v>
      </c>
      <c r="H8">
        <v>7</v>
      </c>
      <c r="I8">
        <v>6</v>
      </c>
      <c r="J8" t="s">
        <v>19</v>
      </c>
      <c r="K8">
        <v>185</v>
      </c>
      <c r="L8">
        <v>11</v>
      </c>
      <c r="M8">
        <v>1</v>
      </c>
      <c r="Q8">
        <f t="shared" si="0"/>
        <v>158</v>
      </c>
      <c r="R8">
        <v>15</v>
      </c>
    </row>
    <row r="9" spans="1:18" x14ac:dyDescent="0.3">
      <c r="A9" t="s">
        <v>100</v>
      </c>
      <c r="B9">
        <v>44</v>
      </c>
      <c r="C9" t="s">
        <v>27</v>
      </c>
      <c r="D9" t="s">
        <v>19</v>
      </c>
      <c r="E9" t="s">
        <v>40</v>
      </c>
      <c r="F9">
        <v>0</v>
      </c>
      <c r="G9">
        <v>7</v>
      </c>
      <c r="H9">
        <v>8</v>
      </c>
      <c r="I9">
        <v>7</v>
      </c>
      <c r="J9" t="s">
        <v>19</v>
      </c>
      <c r="K9">
        <v>158</v>
      </c>
      <c r="L9">
        <v>9</v>
      </c>
      <c r="M9">
        <v>0</v>
      </c>
      <c r="Q9">
        <f t="shared" si="0"/>
        <v>129</v>
      </c>
      <c r="R9">
        <v>20</v>
      </c>
    </row>
    <row r="10" spans="1:18" x14ac:dyDescent="0.3">
      <c r="A10" t="s">
        <v>100</v>
      </c>
      <c r="B10">
        <v>44</v>
      </c>
      <c r="C10" t="s">
        <v>27</v>
      </c>
      <c r="D10" t="s">
        <v>19</v>
      </c>
      <c r="E10" t="s">
        <v>40</v>
      </c>
      <c r="F10">
        <v>0</v>
      </c>
      <c r="G10">
        <v>8</v>
      </c>
      <c r="H10">
        <v>9</v>
      </c>
      <c r="I10">
        <v>8</v>
      </c>
      <c r="J10" t="s">
        <v>19</v>
      </c>
      <c r="K10">
        <v>129</v>
      </c>
      <c r="L10">
        <v>12</v>
      </c>
      <c r="M10">
        <v>0</v>
      </c>
      <c r="Q10">
        <f t="shared" si="0"/>
        <v>107</v>
      </c>
      <c r="R10">
        <v>10</v>
      </c>
    </row>
    <row r="11" spans="1:18" x14ac:dyDescent="0.3">
      <c r="A11" t="s">
        <v>100</v>
      </c>
      <c r="B11">
        <v>44</v>
      </c>
      <c r="C11" t="s">
        <v>27</v>
      </c>
      <c r="D11" t="s">
        <v>19</v>
      </c>
      <c r="E11" t="s">
        <v>40</v>
      </c>
      <c r="F11">
        <v>0</v>
      </c>
      <c r="G11">
        <v>9</v>
      </c>
      <c r="H11">
        <v>10</v>
      </c>
      <c r="I11">
        <v>9</v>
      </c>
      <c r="J11" t="s">
        <v>19</v>
      </c>
      <c r="K11">
        <v>107</v>
      </c>
      <c r="L11">
        <v>3</v>
      </c>
      <c r="M11">
        <v>1</v>
      </c>
      <c r="Q11">
        <f t="shared" si="0"/>
        <v>94</v>
      </c>
      <c r="R11">
        <v>9</v>
      </c>
    </row>
    <row r="12" spans="1:18" x14ac:dyDescent="0.3">
      <c r="A12" t="s">
        <v>100</v>
      </c>
      <c r="B12">
        <v>44</v>
      </c>
      <c r="C12" t="s">
        <v>27</v>
      </c>
      <c r="D12" t="s">
        <v>19</v>
      </c>
      <c r="E12" t="s">
        <v>40</v>
      </c>
      <c r="F12">
        <v>0</v>
      </c>
      <c r="G12">
        <v>10</v>
      </c>
      <c r="H12">
        <v>11</v>
      </c>
      <c r="I12">
        <v>10</v>
      </c>
      <c r="J12" t="s">
        <v>19</v>
      </c>
      <c r="K12">
        <v>94</v>
      </c>
      <c r="L12">
        <v>4</v>
      </c>
      <c r="M12">
        <v>0</v>
      </c>
      <c r="Q12">
        <f t="shared" si="0"/>
        <v>83</v>
      </c>
      <c r="R12">
        <v>7</v>
      </c>
    </row>
    <row r="14" spans="1:18" x14ac:dyDescent="0.3">
      <c r="C14" t="s">
        <v>167</v>
      </c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B050"/>
  </sheetPr>
  <dimension ref="A1:R45"/>
  <sheetViews>
    <sheetView zoomScaleNormal="100" workbookViewId="0">
      <selection activeCell="F2" sqref="F2:F41"/>
    </sheetView>
  </sheetViews>
  <sheetFormatPr defaultColWidth="5.77734375" defaultRowHeight="14.4" x14ac:dyDescent="0.3"/>
  <cols>
    <col min="7" max="8" width="5.77734375" customWidth="1"/>
  </cols>
  <sheetData>
    <row r="1" spans="1:18" s="7" customFormat="1" ht="15" customHeight="1" x14ac:dyDescent="0.3">
      <c r="A1" s="7" t="s">
        <v>88</v>
      </c>
      <c r="B1" s="7" t="s">
        <v>0</v>
      </c>
      <c r="C1" s="7" t="s">
        <v>1</v>
      </c>
      <c r="D1" s="11" t="s">
        <v>2</v>
      </c>
      <c r="E1" s="7" t="s">
        <v>84</v>
      </c>
      <c r="F1" s="7" t="s">
        <v>222</v>
      </c>
      <c r="G1" s="7" t="s">
        <v>86</v>
      </c>
      <c r="H1" s="7" t="s">
        <v>87</v>
      </c>
      <c r="I1" s="7" t="s">
        <v>16</v>
      </c>
      <c r="J1" s="7" t="s">
        <v>92</v>
      </c>
      <c r="K1" s="7" t="s">
        <v>9</v>
      </c>
      <c r="L1" s="7" t="s">
        <v>8</v>
      </c>
      <c r="M1" s="7" t="s">
        <v>10</v>
      </c>
      <c r="N1" s="7" t="s">
        <v>11</v>
      </c>
      <c r="O1" s="7" t="s">
        <v>12</v>
      </c>
      <c r="P1" s="7" t="s">
        <v>13</v>
      </c>
      <c r="Q1" s="7" t="s">
        <v>14</v>
      </c>
      <c r="R1" s="7" t="s">
        <v>15</v>
      </c>
    </row>
    <row r="2" spans="1:18" s="7" customFormat="1" ht="15" customHeight="1" x14ac:dyDescent="0.3">
      <c r="A2" t="s">
        <v>101</v>
      </c>
      <c r="B2">
        <v>45</v>
      </c>
      <c r="C2" t="s">
        <v>20</v>
      </c>
      <c r="D2" s="4" t="s">
        <v>22</v>
      </c>
      <c r="E2" s="4" t="s">
        <v>39</v>
      </c>
      <c r="F2" s="4">
        <v>1</v>
      </c>
      <c r="G2" s="4">
        <v>0</v>
      </c>
      <c r="H2" s="4">
        <v>1</v>
      </c>
      <c r="I2" s="4">
        <v>1</v>
      </c>
      <c r="J2" t="s">
        <v>19</v>
      </c>
      <c r="K2">
        <v>1206</v>
      </c>
      <c r="L2">
        <v>21</v>
      </c>
      <c r="M2">
        <v>0</v>
      </c>
      <c r="N2"/>
      <c r="O2">
        <v>0</v>
      </c>
      <c r="P2">
        <v>1185</v>
      </c>
      <c r="Q2"/>
      <c r="R2">
        <v>0</v>
      </c>
    </row>
    <row r="3" spans="1:18" s="7" customFormat="1" ht="15" customHeight="1" x14ac:dyDescent="0.3">
      <c r="A3" t="s">
        <v>101</v>
      </c>
      <c r="B3">
        <v>45</v>
      </c>
      <c r="C3" t="s">
        <v>20</v>
      </c>
      <c r="D3" s="4" t="s">
        <v>22</v>
      </c>
      <c r="E3" s="4" t="s">
        <v>39</v>
      </c>
      <c r="F3" s="4">
        <v>1</v>
      </c>
      <c r="G3" s="4">
        <v>1</v>
      </c>
      <c r="H3" s="4">
        <v>2</v>
      </c>
      <c r="I3" s="4">
        <v>2</v>
      </c>
      <c r="J3" t="s">
        <v>19</v>
      </c>
      <c r="K3">
        <v>1206</v>
      </c>
      <c r="L3">
        <v>30</v>
      </c>
      <c r="M3">
        <v>10</v>
      </c>
      <c r="N3"/>
      <c r="O3">
        <v>419</v>
      </c>
      <c r="P3">
        <v>726</v>
      </c>
      <c r="Q3"/>
      <c r="R3">
        <v>21</v>
      </c>
    </row>
    <row r="4" spans="1:18" s="7" customFormat="1" ht="15" customHeight="1" x14ac:dyDescent="0.3">
      <c r="A4" t="s">
        <v>101</v>
      </c>
      <c r="B4">
        <v>45</v>
      </c>
      <c r="C4" t="s">
        <v>20</v>
      </c>
      <c r="D4" s="4" t="s">
        <v>22</v>
      </c>
      <c r="E4" s="4" t="s">
        <v>39</v>
      </c>
      <c r="F4" s="4">
        <v>1</v>
      </c>
      <c r="G4" s="4">
        <v>2</v>
      </c>
      <c r="H4" s="4">
        <v>3</v>
      </c>
      <c r="I4" s="4">
        <v>3</v>
      </c>
      <c r="J4" t="s">
        <v>19</v>
      </c>
      <c r="K4">
        <v>1206</v>
      </c>
      <c r="L4">
        <v>47</v>
      </c>
      <c r="M4">
        <v>12</v>
      </c>
      <c r="N4"/>
      <c r="O4">
        <v>639</v>
      </c>
      <c r="P4">
        <v>482</v>
      </c>
      <c r="Q4"/>
      <c r="R4">
        <v>26</v>
      </c>
    </row>
    <row r="5" spans="1:18" s="7" customFormat="1" ht="15" customHeight="1" x14ac:dyDescent="0.3">
      <c r="A5" t="s">
        <v>101</v>
      </c>
      <c r="B5">
        <v>45</v>
      </c>
      <c r="C5" t="s">
        <v>20</v>
      </c>
      <c r="D5" s="4" t="s">
        <v>22</v>
      </c>
      <c r="E5" s="4" t="s">
        <v>39</v>
      </c>
      <c r="F5" s="4">
        <v>1</v>
      </c>
      <c r="G5" s="4">
        <v>3</v>
      </c>
      <c r="H5" s="4">
        <v>4</v>
      </c>
      <c r="I5" s="4">
        <v>4</v>
      </c>
      <c r="J5" t="s">
        <v>19</v>
      </c>
      <c r="K5">
        <v>1206</v>
      </c>
      <c r="L5">
        <v>66</v>
      </c>
      <c r="M5">
        <v>12</v>
      </c>
      <c r="N5"/>
      <c r="O5">
        <v>746</v>
      </c>
      <c r="P5">
        <v>347</v>
      </c>
      <c r="Q5"/>
      <c r="R5">
        <v>35</v>
      </c>
    </row>
    <row r="6" spans="1:18" s="7" customFormat="1" ht="15" customHeight="1" x14ac:dyDescent="0.3">
      <c r="A6" t="s">
        <v>101</v>
      </c>
      <c r="B6">
        <v>45</v>
      </c>
      <c r="C6" t="s">
        <v>20</v>
      </c>
      <c r="D6" s="4" t="s">
        <v>22</v>
      </c>
      <c r="E6" s="4" t="s">
        <v>39</v>
      </c>
      <c r="F6" s="4">
        <v>1</v>
      </c>
      <c r="G6" s="4">
        <v>4</v>
      </c>
      <c r="H6" s="4">
        <v>5</v>
      </c>
      <c r="I6" s="4">
        <v>5</v>
      </c>
      <c r="J6" t="s">
        <v>19</v>
      </c>
      <c r="K6">
        <v>1206</v>
      </c>
      <c r="L6" s="7">
        <v>74</v>
      </c>
      <c r="M6" s="7">
        <v>12</v>
      </c>
      <c r="O6" s="7">
        <v>790</v>
      </c>
      <c r="P6" s="7">
        <v>281</v>
      </c>
      <c r="R6" s="7">
        <v>49</v>
      </c>
    </row>
    <row r="7" spans="1:18" s="7" customFormat="1" ht="15" customHeight="1" x14ac:dyDescent="0.3">
      <c r="A7" t="s">
        <v>101</v>
      </c>
      <c r="B7">
        <v>45</v>
      </c>
      <c r="C7" t="s">
        <v>20</v>
      </c>
      <c r="D7" s="4" t="s">
        <v>22</v>
      </c>
      <c r="E7" s="4" t="s">
        <v>39</v>
      </c>
      <c r="F7" s="4">
        <v>1</v>
      </c>
      <c r="G7" s="4">
        <v>5</v>
      </c>
      <c r="H7" s="4">
        <v>6</v>
      </c>
      <c r="I7" s="4">
        <v>6</v>
      </c>
      <c r="J7" t="s">
        <v>19</v>
      </c>
      <c r="K7">
        <v>1206</v>
      </c>
      <c r="L7" s="7">
        <v>91</v>
      </c>
      <c r="M7" s="7">
        <v>21</v>
      </c>
      <c r="O7" s="7">
        <v>813</v>
      </c>
      <c r="P7" s="7">
        <v>231</v>
      </c>
      <c r="R7" s="7">
        <v>50</v>
      </c>
    </row>
    <row r="8" spans="1:18" s="7" customFormat="1" ht="15" customHeight="1" x14ac:dyDescent="0.3">
      <c r="A8" t="s">
        <v>101</v>
      </c>
      <c r="B8">
        <v>45</v>
      </c>
      <c r="C8" t="s">
        <v>20</v>
      </c>
      <c r="D8" s="4" t="s">
        <v>22</v>
      </c>
      <c r="E8" s="4" t="s">
        <v>39</v>
      </c>
      <c r="F8" s="4">
        <v>1</v>
      </c>
      <c r="G8" s="4">
        <v>6</v>
      </c>
      <c r="H8" s="4">
        <v>7</v>
      </c>
      <c r="I8" s="4">
        <v>7</v>
      </c>
      <c r="J8" t="s">
        <v>19</v>
      </c>
      <c r="K8">
        <v>1206</v>
      </c>
      <c r="L8" s="7">
        <v>109</v>
      </c>
      <c r="M8" s="7">
        <v>21</v>
      </c>
      <c r="O8" s="7">
        <v>829</v>
      </c>
      <c r="P8" s="7">
        <v>193</v>
      </c>
      <c r="R8" s="7">
        <v>54</v>
      </c>
    </row>
    <row r="9" spans="1:18" s="7" customFormat="1" ht="15" customHeight="1" x14ac:dyDescent="0.3">
      <c r="A9" t="s">
        <v>101</v>
      </c>
      <c r="B9">
        <v>45</v>
      </c>
      <c r="C9" t="s">
        <v>20</v>
      </c>
      <c r="D9" s="4" t="s">
        <v>22</v>
      </c>
      <c r="E9" s="4" t="s">
        <v>39</v>
      </c>
      <c r="F9" s="4">
        <v>1</v>
      </c>
      <c r="G9" s="4">
        <v>7</v>
      </c>
      <c r="H9" s="4">
        <v>8</v>
      </c>
      <c r="I9" s="4">
        <v>8</v>
      </c>
      <c r="J9" t="s">
        <v>19</v>
      </c>
      <c r="K9">
        <v>1206</v>
      </c>
      <c r="L9" s="7">
        <v>129</v>
      </c>
      <c r="M9" s="7">
        <v>28</v>
      </c>
      <c r="O9" s="7">
        <v>844</v>
      </c>
      <c r="P9" s="7">
        <v>151</v>
      </c>
      <c r="R9" s="7">
        <v>54</v>
      </c>
    </row>
    <row r="10" spans="1:18" s="7" customFormat="1" ht="15" customHeight="1" x14ac:dyDescent="0.3">
      <c r="A10" t="s">
        <v>101</v>
      </c>
      <c r="B10">
        <v>45</v>
      </c>
      <c r="C10" t="s">
        <v>20</v>
      </c>
      <c r="D10" s="4" t="s">
        <v>22</v>
      </c>
      <c r="E10" s="4" t="s">
        <v>39</v>
      </c>
      <c r="F10" s="4">
        <v>1</v>
      </c>
      <c r="G10" s="4">
        <v>8</v>
      </c>
      <c r="H10" s="4">
        <v>9</v>
      </c>
      <c r="I10" s="4">
        <v>9</v>
      </c>
      <c r="J10" t="s">
        <v>19</v>
      </c>
      <c r="K10">
        <v>1206</v>
      </c>
      <c r="L10" s="7">
        <v>141</v>
      </c>
      <c r="M10" s="7">
        <v>36</v>
      </c>
      <c r="O10" s="7">
        <v>851</v>
      </c>
      <c r="P10" s="7">
        <v>121</v>
      </c>
      <c r="R10" s="7">
        <v>57</v>
      </c>
    </row>
    <row r="11" spans="1:18" s="7" customFormat="1" ht="15" customHeight="1" x14ac:dyDescent="0.3">
      <c r="A11" t="s">
        <v>101</v>
      </c>
      <c r="B11">
        <v>45</v>
      </c>
      <c r="C11" t="s">
        <v>20</v>
      </c>
      <c r="D11" s="4" t="s">
        <v>22</v>
      </c>
      <c r="E11" s="4" t="s">
        <v>39</v>
      </c>
      <c r="F11" s="4">
        <v>1</v>
      </c>
      <c r="G11" s="4">
        <v>9</v>
      </c>
      <c r="H11" s="4">
        <v>10</v>
      </c>
      <c r="I11" s="4">
        <v>10</v>
      </c>
      <c r="J11" t="s">
        <v>19</v>
      </c>
      <c r="K11">
        <v>1206</v>
      </c>
      <c r="L11" s="7">
        <v>156</v>
      </c>
      <c r="M11" s="7">
        <v>44</v>
      </c>
      <c r="O11" s="7">
        <v>842</v>
      </c>
      <c r="P11" s="7">
        <v>98</v>
      </c>
      <c r="R11" s="7">
        <v>66</v>
      </c>
    </row>
    <row r="12" spans="1:18" s="7" customFormat="1" ht="15" customHeight="1" x14ac:dyDescent="0.3">
      <c r="A12" t="s">
        <v>101</v>
      </c>
      <c r="B12">
        <v>45</v>
      </c>
      <c r="C12" t="s">
        <v>20</v>
      </c>
      <c r="D12" s="4" t="s">
        <v>22</v>
      </c>
      <c r="E12" s="4" t="s">
        <v>39</v>
      </c>
      <c r="F12" s="4">
        <v>1</v>
      </c>
      <c r="G12" s="4">
        <v>10</v>
      </c>
      <c r="H12" s="4">
        <v>11</v>
      </c>
      <c r="I12" s="4">
        <v>11</v>
      </c>
      <c r="J12" t="s">
        <v>19</v>
      </c>
      <c r="K12">
        <v>1206</v>
      </c>
      <c r="L12" s="7">
        <v>167</v>
      </c>
      <c r="M12" s="7">
        <v>49</v>
      </c>
      <c r="O12" s="7">
        <v>836</v>
      </c>
      <c r="P12" s="7">
        <v>98</v>
      </c>
      <c r="R12" s="7">
        <v>69</v>
      </c>
    </row>
    <row r="13" spans="1:18" s="7" customFormat="1" ht="15" customHeight="1" x14ac:dyDescent="0.3">
      <c r="A13" t="s">
        <v>101</v>
      </c>
      <c r="B13">
        <v>45</v>
      </c>
      <c r="C13" t="s">
        <v>20</v>
      </c>
      <c r="D13" s="4" t="s">
        <v>22</v>
      </c>
      <c r="E13" s="4" t="s">
        <v>39</v>
      </c>
      <c r="F13" s="4">
        <v>1</v>
      </c>
      <c r="G13" s="4">
        <v>11</v>
      </c>
      <c r="H13" s="4">
        <v>12</v>
      </c>
      <c r="I13" s="4">
        <v>12</v>
      </c>
      <c r="J13" t="s">
        <v>19</v>
      </c>
      <c r="K13">
        <v>1206</v>
      </c>
      <c r="L13" s="7">
        <v>172</v>
      </c>
      <c r="M13" s="7">
        <v>54</v>
      </c>
      <c r="O13" s="7">
        <v>833</v>
      </c>
      <c r="P13" s="7">
        <v>77</v>
      </c>
      <c r="R13" s="7">
        <v>70</v>
      </c>
    </row>
    <row r="14" spans="1:18" x14ac:dyDescent="0.3">
      <c r="A14" t="s">
        <v>101</v>
      </c>
      <c r="B14">
        <v>45</v>
      </c>
      <c r="C14" t="s">
        <v>20</v>
      </c>
      <c r="D14" s="4" t="s">
        <v>22</v>
      </c>
      <c r="E14" s="4" t="s">
        <v>39</v>
      </c>
      <c r="F14" s="4">
        <v>1</v>
      </c>
      <c r="G14" s="4">
        <v>12</v>
      </c>
      <c r="H14" s="4">
        <v>13</v>
      </c>
      <c r="I14" s="4">
        <v>13</v>
      </c>
      <c r="J14" t="s">
        <v>19</v>
      </c>
      <c r="K14">
        <v>1206</v>
      </c>
      <c r="L14">
        <v>177</v>
      </c>
      <c r="M14">
        <v>55</v>
      </c>
      <c r="O14">
        <v>825</v>
      </c>
      <c r="P14">
        <v>71</v>
      </c>
      <c r="R14">
        <v>78</v>
      </c>
    </row>
    <row r="15" spans="1:18" x14ac:dyDescent="0.3">
      <c r="A15" t="s">
        <v>101</v>
      </c>
      <c r="B15">
        <v>45</v>
      </c>
      <c r="C15" t="s">
        <v>20</v>
      </c>
      <c r="D15" s="4" t="s">
        <v>22</v>
      </c>
      <c r="E15" s="4" t="s">
        <v>39</v>
      </c>
      <c r="F15" s="4">
        <v>1</v>
      </c>
      <c r="G15" s="4">
        <v>13</v>
      </c>
      <c r="H15" s="4">
        <v>14</v>
      </c>
      <c r="I15" s="4">
        <v>14</v>
      </c>
      <c r="J15" t="s">
        <v>19</v>
      </c>
      <c r="K15">
        <v>1206</v>
      </c>
      <c r="L15">
        <v>184</v>
      </c>
      <c r="M15">
        <v>55</v>
      </c>
      <c r="O15">
        <v>815</v>
      </c>
      <c r="P15">
        <v>68</v>
      </c>
      <c r="R15">
        <v>84</v>
      </c>
    </row>
    <row r="16" spans="1:18" x14ac:dyDescent="0.3">
      <c r="A16" t="s">
        <v>101</v>
      </c>
      <c r="B16">
        <v>45</v>
      </c>
      <c r="C16" t="s">
        <v>20</v>
      </c>
      <c r="D16" s="4" t="s">
        <v>22</v>
      </c>
      <c r="E16" s="4" t="s">
        <v>39</v>
      </c>
      <c r="F16" s="4">
        <v>1</v>
      </c>
      <c r="G16" s="4">
        <v>14</v>
      </c>
      <c r="H16" s="4">
        <v>15</v>
      </c>
      <c r="I16" s="4">
        <v>15</v>
      </c>
      <c r="J16" t="s">
        <v>19</v>
      </c>
      <c r="K16">
        <v>1206</v>
      </c>
      <c r="L16">
        <v>189</v>
      </c>
      <c r="M16">
        <v>59</v>
      </c>
      <c r="O16">
        <v>803</v>
      </c>
      <c r="P16">
        <v>68</v>
      </c>
      <c r="R16">
        <v>84</v>
      </c>
    </row>
    <row r="17" spans="1:18" x14ac:dyDescent="0.3">
      <c r="A17" t="s">
        <v>101</v>
      </c>
      <c r="B17">
        <v>45</v>
      </c>
      <c r="C17" t="s">
        <v>20</v>
      </c>
      <c r="D17" s="4" t="s">
        <v>22</v>
      </c>
      <c r="E17" s="4" t="s">
        <v>39</v>
      </c>
      <c r="F17" s="4">
        <v>1</v>
      </c>
      <c r="G17" s="4">
        <v>15</v>
      </c>
      <c r="H17" s="4">
        <v>16</v>
      </c>
      <c r="I17" s="4">
        <v>16</v>
      </c>
      <c r="J17" t="s">
        <v>19</v>
      </c>
      <c r="K17">
        <v>1206</v>
      </c>
      <c r="L17">
        <v>197</v>
      </c>
      <c r="M17">
        <v>63</v>
      </c>
      <c r="O17">
        <v>791</v>
      </c>
      <c r="P17">
        <v>64</v>
      </c>
      <c r="R17">
        <v>91</v>
      </c>
    </row>
    <row r="18" spans="1:18" x14ac:dyDescent="0.3">
      <c r="A18" t="s">
        <v>101</v>
      </c>
      <c r="B18">
        <v>45</v>
      </c>
      <c r="C18" t="s">
        <v>20</v>
      </c>
      <c r="D18" s="4" t="s">
        <v>22</v>
      </c>
      <c r="E18" s="4" t="s">
        <v>39</v>
      </c>
      <c r="F18" s="4">
        <v>1</v>
      </c>
      <c r="G18" s="4">
        <v>16</v>
      </c>
      <c r="H18" s="4">
        <v>17</v>
      </c>
      <c r="I18" s="4">
        <v>17</v>
      </c>
      <c r="J18" t="s">
        <v>19</v>
      </c>
      <c r="K18">
        <v>1206</v>
      </c>
      <c r="L18">
        <v>200</v>
      </c>
      <c r="M18">
        <v>64</v>
      </c>
      <c r="O18">
        <v>788</v>
      </c>
      <c r="P18">
        <v>51</v>
      </c>
      <c r="R18">
        <v>103</v>
      </c>
    </row>
    <row r="19" spans="1:18" x14ac:dyDescent="0.3">
      <c r="A19" t="s">
        <v>101</v>
      </c>
      <c r="B19">
        <v>45</v>
      </c>
      <c r="C19" t="s">
        <v>20</v>
      </c>
      <c r="D19" s="4" t="s">
        <v>22</v>
      </c>
      <c r="E19" s="4" t="s">
        <v>39</v>
      </c>
      <c r="F19" s="4">
        <v>1</v>
      </c>
      <c r="G19" s="4">
        <v>17</v>
      </c>
      <c r="H19" s="4">
        <v>18</v>
      </c>
      <c r="I19" s="4">
        <v>18</v>
      </c>
      <c r="J19" t="s">
        <v>19</v>
      </c>
      <c r="K19">
        <v>1206</v>
      </c>
      <c r="L19">
        <v>200</v>
      </c>
      <c r="M19">
        <v>67</v>
      </c>
      <c r="O19">
        <v>776</v>
      </c>
      <c r="P19">
        <v>48</v>
      </c>
      <c r="R19">
        <v>115</v>
      </c>
    </row>
    <row r="20" spans="1:18" x14ac:dyDescent="0.3">
      <c r="A20" t="s">
        <v>101</v>
      </c>
      <c r="B20">
        <v>45</v>
      </c>
      <c r="C20" t="s">
        <v>20</v>
      </c>
      <c r="D20" s="4" t="s">
        <v>22</v>
      </c>
      <c r="E20" s="4" t="s">
        <v>39</v>
      </c>
      <c r="F20" s="4">
        <v>1</v>
      </c>
      <c r="G20" s="4">
        <v>18</v>
      </c>
      <c r="H20" s="4">
        <v>19</v>
      </c>
      <c r="I20" s="4">
        <v>19</v>
      </c>
      <c r="J20" t="s">
        <v>19</v>
      </c>
      <c r="K20">
        <v>1206</v>
      </c>
      <c r="L20">
        <v>201</v>
      </c>
      <c r="M20">
        <v>72</v>
      </c>
      <c r="O20">
        <v>767</v>
      </c>
      <c r="P20">
        <v>48</v>
      </c>
      <c r="R20">
        <v>118</v>
      </c>
    </row>
    <row r="21" spans="1:18" x14ac:dyDescent="0.3">
      <c r="A21" t="s">
        <v>101</v>
      </c>
      <c r="B21">
        <v>45</v>
      </c>
      <c r="C21" t="s">
        <v>20</v>
      </c>
      <c r="D21" s="4" t="s">
        <v>22</v>
      </c>
      <c r="E21" s="4" t="s">
        <v>39</v>
      </c>
      <c r="F21" s="4">
        <v>1</v>
      </c>
      <c r="G21" s="4">
        <v>19</v>
      </c>
      <c r="H21" s="4">
        <v>20</v>
      </c>
      <c r="I21" s="4">
        <v>20</v>
      </c>
      <c r="J21" t="s">
        <v>19</v>
      </c>
      <c r="K21">
        <v>1206</v>
      </c>
      <c r="L21">
        <v>201</v>
      </c>
      <c r="M21">
        <v>75</v>
      </c>
      <c r="O21">
        <v>762</v>
      </c>
      <c r="P21">
        <v>47</v>
      </c>
      <c r="R21">
        <v>121</v>
      </c>
    </row>
    <row r="22" spans="1:18" x14ac:dyDescent="0.3">
      <c r="A22" t="s">
        <v>102</v>
      </c>
      <c r="B22">
        <v>45</v>
      </c>
      <c r="C22" t="s">
        <v>20</v>
      </c>
      <c r="D22" s="4" t="s">
        <v>23</v>
      </c>
      <c r="E22" s="4" t="s">
        <v>39</v>
      </c>
      <c r="F22" s="4">
        <v>1</v>
      </c>
      <c r="G22" s="4">
        <v>0</v>
      </c>
      <c r="H22" s="4">
        <v>1</v>
      </c>
      <c r="I22" s="4">
        <v>1</v>
      </c>
      <c r="J22" t="s">
        <v>19</v>
      </c>
      <c r="K22" s="4">
        <v>298</v>
      </c>
      <c r="L22">
        <v>27</v>
      </c>
      <c r="M22">
        <v>0</v>
      </c>
      <c r="O22">
        <v>0</v>
      </c>
      <c r="P22">
        <v>271</v>
      </c>
      <c r="R22">
        <v>0</v>
      </c>
    </row>
    <row r="23" spans="1:18" x14ac:dyDescent="0.3">
      <c r="A23" t="s">
        <v>102</v>
      </c>
      <c r="B23">
        <v>45</v>
      </c>
      <c r="C23" t="s">
        <v>20</v>
      </c>
      <c r="D23" s="4" t="s">
        <v>23</v>
      </c>
      <c r="E23" s="4" t="s">
        <v>39</v>
      </c>
      <c r="F23" s="4">
        <v>1</v>
      </c>
      <c r="G23" s="4">
        <v>1</v>
      </c>
      <c r="H23" s="4">
        <v>2</v>
      </c>
      <c r="I23" s="4">
        <v>2</v>
      </c>
      <c r="J23" t="s">
        <v>19</v>
      </c>
      <c r="K23" s="4">
        <v>298</v>
      </c>
      <c r="L23">
        <v>39</v>
      </c>
      <c r="M23">
        <v>0</v>
      </c>
      <c r="O23">
        <v>29</v>
      </c>
      <c r="P23">
        <v>230</v>
      </c>
      <c r="R23">
        <v>0</v>
      </c>
    </row>
    <row r="24" spans="1:18" x14ac:dyDescent="0.3">
      <c r="A24" t="s">
        <v>102</v>
      </c>
      <c r="B24">
        <v>45</v>
      </c>
      <c r="C24" t="s">
        <v>20</v>
      </c>
      <c r="D24" s="4" t="s">
        <v>23</v>
      </c>
      <c r="E24" s="4" t="s">
        <v>39</v>
      </c>
      <c r="F24" s="4">
        <v>1</v>
      </c>
      <c r="G24" s="4">
        <v>2</v>
      </c>
      <c r="H24" s="4">
        <v>3</v>
      </c>
      <c r="I24" s="4">
        <v>3</v>
      </c>
      <c r="J24" t="s">
        <v>19</v>
      </c>
      <c r="K24" s="4">
        <v>298</v>
      </c>
      <c r="L24">
        <v>54</v>
      </c>
      <c r="M24">
        <v>3</v>
      </c>
      <c r="O24">
        <v>73</v>
      </c>
      <c r="P24">
        <v>167</v>
      </c>
      <c r="R24">
        <v>1</v>
      </c>
    </row>
    <row r="25" spans="1:18" x14ac:dyDescent="0.3">
      <c r="A25" t="s">
        <v>102</v>
      </c>
      <c r="B25">
        <v>45</v>
      </c>
      <c r="C25" t="s">
        <v>20</v>
      </c>
      <c r="D25" s="4" t="s">
        <v>23</v>
      </c>
      <c r="E25" s="4" t="s">
        <v>39</v>
      </c>
      <c r="F25" s="4">
        <v>1</v>
      </c>
      <c r="G25" s="4">
        <v>3</v>
      </c>
      <c r="H25" s="4">
        <v>4</v>
      </c>
      <c r="I25" s="4">
        <v>4</v>
      </c>
      <c r="J25" t="s">
        <v>19</v>
      </c>
      <c r="K25" s="4">
        <v>298</v>
      </c>
      <c r="L25">
        <v>66</v>
      </c>
      <c r="M25">
        <v>3</v>
      </c>
      <c r="O25">
        <v>103</v>
      </c>
      <c r="P25">
        <v>125</v>
      </c>
      <c r="R25">
        <v>1</v>
      </c>
    </row>
    <row r="26" spans="1:18" x14ac:dyDescent="0.3">
      <c r="A26" t="s">
        <v>102</v>
      </c>
      <c r="B26">
        <v>45</v>
      </c>
      <c r="C26" t="s">
        <v>20</v>
      </c>
      <c r="D26" s="4" t="s">
        <v>23</v>
      </c>
      <c r="E26" s="4" t="s">
        <v>39</v>
      </c>
      <c r="F26" s="4">
        <v>1</v>
      </c>
      <c r="G26" s="4">
        <v>4</v>
      </c>
      <c r="H26" s="4">
        <v>5</v>
      </c>
      <c r="I26" s="4">
        <v>5</v>
      </c>
      <c r="J26" t="s">
        <v>19</v>
      </c>
      <c r="K26" s="4">
        <v>298</v>
      </c>
      <c r="L26">
        <v>76</v>
      </c>
      <c r="M26">
        <v>3</v>
      </c>
      <c r="O26">
        <v>125</v>
      </c>
      <c r="P26">
        <v>90</v>
      </c>
      <c r="R26">
        <v>4</v>
      </c>
    </row>
    <row r="27" spans="1:18" x14ac:dyDescent="0.3">
      <c r="A27" t="s">
        <v>102</v>
      </c>
      <c r="B27">
        <v>45</v>
      </c>
      <c r="C27" t="s">
        <v>20</v>
      </c>
      <c r="D27" s="4" t="s">
        <v>23</v>
      </c>
      <c r="E27" s="4" t="s">
        <v>39</v>
      </c>
      <c r="F27" s="4">
        <v>1</v>
      </c>
      <c r="G27" s="4">
        <v>5</v>
      </c>
      <c r="H27" s="4">
        <v>6</v>
      </c>
      <c r="I27" s="4">
        <v>6</v>
      </c>
      <c r="J27" t="s">
        <v>19</v>
      </c>
      <c r="K27" s="4">
        <v>298</v>
      </c>
      <c r="L27">
        <v>84</v>
      </c>
      <c r="M27">
        <v>5</v>
      </c>
      <c r="O27">
        <v>132</v>
      </c>
      <c r="P27">
        <v>73</v>
      </c>
      <c r="R27">
        <v>4</v>
      </c>
    </row>
    <row r="28" spans="1:18" x14ac:dyDescent="0.3">
      <c r="A28" t="s">
        <v>102</v>
      </c>
      <c r="B28">
        <v>45</v>
      </c>
      <c r="C28" t="s">
        <v>20</v>
      </c>
      <c r="D28" s="4" t="s">
        <v>23</v>
      </c>
      <c r="E28" s="4" t="s">
        <v>39</v>
      </c>
      <c r="F28" s="4">
        <v>1</v>
      </c>
      <c r="G28" s="4">
        <v>6</v>
      </c>
      <c r="H28" s="4">
        <v>7</v>
      </c>
      <c r="I28" s="4">
        <v>7</v>
      </c>
      <c r="J28" t="s">
        <v>19</v>
      </c>
      <c r="K28" s="4">
        <v>298</v>
      </c>
      <c r="L28">
        <v>90</v>
      </c>
      <c r="M28">
        <v>6</v>
      </c>
      <c r="O28">
        <v>129</v>
      </c>
      <c r="P28">
        <v>69</v>
      </c>
      <c r="R28">
        <v>4</v>
      </c>
    </row>
    <row r="29" spans="1:18" x14ac:dyDescent="0.3">
      <c r="A29" t="s">
        <v>102</v>
      </c>
      <c r="B29">
        <v>45</v>
      </c>
      <c r="C29" t="s">
        <v>20</v>
      </c>
      <c r="D29" s="4" t="s">
        <v>23</v>
      </c>
      <c r="E29" s="4" t="s">
        <v>39</v>
      </c>
      <c r="F29" s="4">
        <v>1</v>
      </c>
      <c r="G29" s="4">
        <v>7</v>
      </c>
      <c r="H29" s="4">
        <v>8</v>
      </c>
      <c r="I29" s="4">
        <v>8</v>
      </c>
      <c r="J29" t="s">
        <v>19</v>
      </c>
      <c r="K29" s="4">
        <v>298</v>
      </c>
      <c r="L29">
        <v>95</v>
      </c>
      <c r="M29">
        <v>7</v>
      </c>
      <c r="O29">
        <v>131</v>
      </c>
      <c r="P29">
        <v>61</v>
      </c>
      <c r="R29">
        <v>4</v>
      </c>
    </row>
    <row r="30" spans="1:18" x14ac:dyDescent="0.3">
      <c r="A30" t="s">
        <v>102</v>
      </c>
      <c r="B30">
        <v>45</v>
      </c>
      <c r="C30" t="s">
        <v>20</v>
      </c>
      <c r="D30" s="4" t="s">
        <v>23</v>
      </c>
      <c r="E30" s="4" t="s">
        <v>39</v>
      </c>
      <c r="F30" s="4">
        <v>1</v>
      </c>
      <c r="G30" s="4">
        <v>8</v>
      </c>
      <c r="H30" s="4">
        <v>9</v>
      </c>
      <c r="I30" s="4">
        <v>9</v>
      </c>
      <c r="J30" t="s">
        <v>19</v>
      </c>
      <c r="K30" s="4">
        <v>298</v>
      </c>
      <c r="L30">
        <v>97</v>
      </c>
      <c r="M30">
        <v>9</v>
      </c>
      <c r="O30">
        <v>133</v>
      </c>
      <c r="P30">
        <v>54</v>
      </c>
      <c r="R30">
        <v>5</v>
      </c>
    </row>
    <row r="31" spans="1:18" x14ac:dyDescent="0.3">
      <c r="A31" t="s">
        <v>102</v>
      </c>
      <c r="B31">
        <v>45</v>
      </c>
      <c r="C31" t="s">
        <v>20</v>
      </c>
      <c r="D31" s="4" t="s">
        <v>23</v>
      </c>
      <c r="E31" s="4" t="s">
        <v>39</v>
      </c>
      <c r="F31" s="4">
        <v>1</v>
      </c>
      <c r="G31" s="4">
        <v>9</v>
      </c>
      <c r="H31" s="4">
        <v>10</v>
      </c>
      <c r="I31" s="4">
        <v>10</v>
      </c>
      <c r="J31" t="s">
        <v>19</v>
      </c>
      <c r="K31" s="4">
        <v>298</v>
      </c>
      <c r="L31">
        <v>101</v>
      </c>
      <c r="M31">
        <v>10</v>
      </c>
      <c r="O31">
        <v>136</v>
      </c>
      <c r="P31">
        <v>46</v>
      </c>
      <c r="R31">
        <v>5</v>
      </c>
    </row>
    <row r="32" spans="1:18" x14ac:dyDescent="0.3">
      <c r="A32" t="s">
        <v>102</v>
      </c>
      <c r="B32">
        <v>45</v>
      </c>
      <c r="C32" t="s">
        <v>20</v>
      </c>
      <c r="D32" s="4" t="s">
        <v>23</v>
      </c>
      <c r="E32" s="4" t="s">
        <v>39</v>
      </c>
      <c r="F32" s="4">
        <v>1</v>
      </c>
      <c r="G32" s="4">
        <v>10</v>
      </c>
      <c r="H32" s="4">
        <v>11</v>
      </c>
      <c r="I32" s="4">
        <v>11</v>
      </c>
      <c r="J32" t="s">
        <v>19</v>
      </c>
      <c r="K32" s="4">
        <v>298</v>
      </c>
      <c r="L32">
        <v>106</v>
      </c>
      <c r="M32">
        <v>10</v>
      </c>
      <c r="O32">
        <v>139</v>
      </c>
      <c r="P32">
        <v>46</v>
      </c>
      <c r="R32">
        <v>5</v>
      </c>
    </row>
    <row r="33" spans="1:18" x14ac:dyDescent="0.3">
      <c r="A33" t="s">
        <v>102</v>
      </c>
      <c r="B33">
        <v>45</v>
      </c>
      <c r="C33" t="s">
        <v>20</v>
      </c>
      <c r="D33" s="4" t="s">
        <v>23</v>
      </c>
      <c r="E33" s="4" t="s">
        <v>39</v>
      </c>
      <c r="F33" s="4">
        <v>1</v>
      </c>
      <c r="G33" s="4">
        <v>11</v>
      </c>
      <c r="H33" s="4">
        <v>12</v>
      </c>
      <c r="I33" s="4">
        <v>12</v>
      </c>
      <c r="J33" t="s">
        <v>19</v>
      </c>
      <c r="K33" s="4">
        <v>298</v>
      </c>
      <c r="L33">
        <v>109</v>
      </c>
      <c r="M33">
        <v>12</v>
      </c>
      <c r="O33">
        <v>143</v>
      </c>
      <c r="P33">
        <v>29</v>
      </c>
      <c r="R33">
        <v>5</v>
      </c>
    </row>
    <row r="34" spans="1:18" x14ac:dyDescent="0.3">
      <c r="A34" t="s">
        <v>102</v>
      </c>
      <c r="B34">
        <v>45</v>
      </c>
      <c r="C34" t="s">
        <v>20</v>
      </c>
      <c r="D34" s="4" t="s">
        <v>23</v>
      </c>
      <c r="E34" s="4" t="s">
        <v>39</v>
      </c>
      <c r="F34" s="4">
        <v>1</v>
      </c>
      <c r="G34" s="4">
        <v>12</v>
      </c>
      <c r="H34" s="4">
        <v>13</v>
      </c>
      <c r="I34" s="4">
        <v>13</v>
      </c>
      <c r="J34" t="s">
        <v>19</v>
      </c>
      <c r="K34" s="4">
        <v>298</v>
      </c>
      <c r="L34">
        <v>111</v>
      </c>
      <c r="M34">
        <v>12</v>
      </c>
      <c r="O34">
        <v>147</v>
      </c>
      <c r="P34">
        <v>23</v>
      </c>
      <c r="R34">
        <v>5</v>
      </c>
    </row>
    <row r="35" spans="1:18" x14ac:dyDescent="0.3">
      <c r="A35" t="s">
        <v>102</v>
      </c>
      <c r="B35">
        <v>45</v>
      </c>
      <c r="C35" t="s">
        <v>20</v>
      </c>
      <c r="D35" s="4" t="s">
        <v>23</v>
      </c>
      <c r="E35" s="4" t="s">
        <v>39</v>
      </c>
      <c r="F35" s="4">
        <v>1</v>
      </c>
      <c r="G35" s="4">
        <v>13</v>
      </c>
      <c r="H35" s="4">
        <v>14</v>
      </c>
      <c r="I35" s="4">
        <v>14</v>
      </c>
      <c r="J35" t="s">
        <v>19</v>
      </c>
      <c r="K35" s="4">
        <v>298</v>
      </c>
      <c r="L35">
        <v>115</v>
      </c>
      <c r="M35">
        <v>12</v>
      </c>
      <c r="O35">
        <v>145</v>
      </c>
      <c r="P35">
        <v>20</v>
      </c>
      <c r="R35">
        <v>6</v>
      </c>
    </row>
    <row r="36" spans="1:18" x14ac:dyDescent="0.3">
      <c r="A36" t="s">
        <v>102</v>
      </c>
      <c r="B36">
        <v>45</v>
      </c>
      <c r="C36" t="s">
        <v>20</v>
      </c>
      <c r="D36" s="4" t="s">
        <v>23</v>
      </c>
      <c r="E36" s="4" t="s">
        <v>39</v>
      </c>
      <c r="F36" s="4">
        <v>1</v>
      </c>
      <c r="G36" s="4">
        <v>14</v>
      </c>
      <c r="H36" s="4">
        <v>15</v>
      </c>
      <c r="I36" s="4">
        <v>15</v>
      </c>
      <c r="J36" t="s">
        <v>19</v>
      </c>
      <c r="K36" s="4">
        <v>298</v>
      </c>
      <c r="L36">
        <v>119</v>
      </c>
      <c r="M36">
        <v>13</v>
      </c>
      <c r="O36">
        <v>147</v>
      </c>
      <c r="P36">
        <v>20</v>
      </c>
      <c r="R36">
        <v>6</v>
      </c>
    </row>
    <row r="37" spans="1:18" x14ac:dyDescent="0.3">
      <c r="A37" t="s">
        <v>102</v>
      </c>
      <c r="B37">
        <v>45</v>
      </c>
      <c r="C37" t="s">
        <v>20</v>
      </c>
      <c r="D37" s="4" t="s">
        <v>23</v>
      </c>
      <c r="E37" s="4" t="s">
        <v>39</v>
      </c>
      <c r="F37" s="4">
        <v>1</v>
      </c>
      <c r="G37" s="4">
        <v>15</v>
      </c>
      <c r="H37" s="4">
        <v>16</v>
      </c>
      <c r="I37" s="4">
        <v>16</v>
      </c>
      <c r="J37" t="s">
        <v>19</v>
      </c>
      <c r="K37" s="4">
        <v>298</v>
      </c>
      <c r="L37">
        <v>121</v>
      </c>
      <c r="M37">
        <v>17</v>
      </c>
      <c r="O37">
        <v>145</v>
      </c>
      <c r="P37">
        <v>13</v>
      </c>
      <c r="R37">
        <v>6</v>
      </c>
    </row>
    <row r="38" spans="1:18" x14ac:dyDescent="0.3">
      <c r="A38" t="s">
        <v>102</v>
      </c>
      <c r="B38">
        <v>45</v>
      </c>
      <c r="C38" t="s">
        <v>20</v>
      </c>
      <c r="D38" s="4" t="s">
        <v>23</v>
      </c>
      <c r="E38" s="4" t="s">
        <v>39</v>
      </c>
      <c r="F38" s="4">
        <v>1</v>
      </c>
      <c r="G38" s="4">
        <v>16</v>
      </c>
      <c r="H38" s="4">
        <v>17</v>
      </c>
      <c r="I38" s="4">
        <v>17</v>
      </c>
      <c r="J38" t="s">
        <v>19</v>
      </c>
      <c r="K38" s="4">
        <v>298</v>
      </c>
      <c r="L38">
        <v>122</v>
      </c>
      <c r="M38">
        <v>21</v>
      </c>
      <c r="O38">
        <v>140</v>
      </c>
      <c r="P38">
        <v>7</v>
      </c>
      <c r="R38">
        <v>8</v>
      </c>
    </row>
    <row r="39" spans="1:18" x14ac:dyDescent="0.3">
      <c r="A39" t="s">
        <v>102</v>
      </c>
      <c r="B39">
        <v>45</v>
      </c>
      <c r="C39" t="s">
        <v>20</v>
      </c>
      <c r="D39" s="4" t="s">
        <v>23</v>
      </c>
      <c r="E39" s="4" t="s">
        <v>39</v>
      </c>
      <c r="F39" s="4">
        <v>1</v>
      </c>
      <c r="G39" s="4">
        <v>17</v>
      </c>
      <c r="H39" s="4">
        <v>18</v>
      </c>
      <c r="I39" s="4">
        <v>18</v>
      </c>
      <c r="J39" t="s">
        <v>19</v>
      </c>
      <c r="K39" s="4">
        <v>298</v>
      </c>
      <c r="L39">
        <v>123</v>
      </c>
      <c r="M39">
        <v>24</v>
      </c>
      <c r="O39">
        <v>134</v>
      </c>
      <c r="P39">
        <v>8</v>
      </c>
      <c r="R39">
        <v>9</v>
      </c>
    </row>
    <row r="40" spans="1:18" x14ac:dyDescent="0.3">
      <c r="A40" t="s">
        <v>102</v>
      </c>
      <c r="B40">
        <v>45</v>
      </c>
      <c r="C40" t="s">
        <v>20</v>
      </c>
      <c r="D40" s="4" t="s">
        <v>23</v>
      </c>
      <c r="E40" s="4" t="s">
        <v>39</v>
      </c>
      <c r="F40" s="4">
        <v>1</v>
      </c>
      <c r="G40" s="4">
        <v>18</v>
      </c>
      <c r="H40" s="4">
        <v>19</v>
      </c>
      <c r="I40" s="4">
        <v>19</v>
      </c>
      <c r="J40" t="s">
        <v>19</v>
      </c>
      <c r="K40" s="4">
        <v>298</v>
      </c>
      <c r="L40">
        <v>124</v>
      </c>
      <c r="M40">
        <v>25</v>
      </c>
      <c r="O40">
        <v>134</v>
      </c>
      <c r="P40">
        <v>5</v>
      </c>
      <c r="R40">
        <v>10</v>
      </c>
    </row>
    <row r="41" spans="1:18" x14ac:dyDescent="0.3">
      <c r="A41" t="s">
        <v>102</v>
      </c>
      <c r="B41">
        <v>45</v>
      </c>
      <c r="C41" t="s">
        <v>20</v>
      </c>
      <c r="D41" s="4" t="s">
        <v>23</v>
      </c>
      <c r="E41" s="4" t="s">
        <v>39</v>
      </c>
      <c r="F41" s="4">
        <v>1</v>
      </c>
      <c r="G41" s="4">
        <v>19</v>
      </c>
      <c r="H41" s="4">
        <v>20</v>
      </c>
      <c r="I41" s="4">
        <v>20</v>
      </c>
      <c r="J41" t="s">
        <v>19</v>
      </c>
      <c r="K41" s="4">
        <v>298</v>
      </c>
      <c r="L41">
        <v>125</v>
      </c>
      <c r="M41">
        <v>26</v>
      </c>
      <c r="O41">
        <v>132</v>
      </c>
      <c r="P41">
        <v>5</v>
      </c>
      <c r="R41">
        <v>10</v>
      </c>
    </row>
    <row r="42" spans="1:18" x14ac:dyDescent="0.3">
      <c r="D42" s="4"/>
      <c r="E42" s="4"/>
      <c r="F42" s="4"/>
    </row>
    <row r="43" spans="1:18" x14ac:dyDescent="0.3">
      <c r="D43" s="4"/>
      <c r="E43" s="4"/>
      <c r="F43" s="4"/>
    </row>
    <row r="44" spans="1:18" x14ac:dyDescent="0.3">
      <c r="D44" s="4"/>
      <c r="E44" s="4"/>
      <c r="F44" s="4"/>
    </row>
    <row r="45" spans="1:18" x14ac:dyDescent="0.3">
      <c r="D45" s="4"/>
      <c r="E45" s="4"/>
      <c r="F45" s="4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Documentation</vt:lpstr>
      <vt:lpstr>Data dictionary</vt:lpstr>
      <vt:lpstr>1029_1055</vt:lpstr>
      <vt:lpstr>1029_1056</vt:lpstr>
      <vt:lpstr>48_1000_1029</vt:lpstr>
      <vt:lpstr>12</vt:lpstr>
      <vt:lpstr>12_2</vt:lpstr>
      <vt:lpstr>44</vt:lpstr>
      <vt:lpstr>45</vt:lpstr>
      <vt:lpstr>45_2</vt:lpstr>
      <vt:lpstr>5_1047</vt:lpstr>
      <vt:lpstr>63</vt:lpstr>
      <vt:lpstr>65</vt:lpstr>
      <vt:lpstr>67</vt:lpstr>
      <vt:lpstr>67_2</vt:lpstr>
      <vt:lpstr>75</vt:lpstr>
      <vt:lpstr>75_1035</vt:lpstr>
      <vt:lpstr>90_1016</vt:lpstr>
      <vt:lpstr>91</vt:lpstr>
      <vt:lpstr>93</vt:lpstr>
      <vt:lpstr>94</vt:lpstr>
    </vt:vector>
  </TitlesOfParts>
  <Company>Boston University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Rodriguez, Carly, Alicia</dc:creator>
  <cp:lastModifiedBy>Sarah Leavitt</cp:lastModifiedBy>
  <dcterms:created xsi:type="dcterms:W3CDTF">2020-04-30T16:53:14Z</dcterms:created>
  <dcterms:modified xsi:type="dcterms:W3CDTF">2020-10-20T14:32:23Z</dcterms:modified>
</cp:coreProperties>
</file>